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Dropbox\_Business\Business Optics\Tools\"/>
    </mc:Choice>
  </mc:AlternateContent>
  <bookViews>
    <workbookView xWindow="132" yWindow="108" windowWidth="19692" windowHeight="3312"/>
  </bookViews>
  <sheets>
    <sheet name="Cashflow 20.." sheetId="24" r:id="rId1"/>
    <sheet name="Sales 20.." sheetId="25" r:id="rId2"/>
    <sheet name="Sales 2012" sheetId="4" state="hidden" r:id="rId3"/>
    <sheet name="Sales 2011-07 onwards" sheetId="3" state="hidden" r:id="rId4"/>
    <sheet name="Sales 2010-09 to 2011-06" sheetId="1" state="hidden" r:id="rId5"/>
    <sheet name="Referres" sheetId="2" state="hidden" r:id="rId6"/>
    <sheet name="Sheet1" sheetId="5" state="hidden" r:id="rId7"/>
  </sheets>
  <definedNames>
    <definedName name="_xlnm._FilterDatabase" localSheetId="4" hidden="1">'Sales 2010-09 to 2011-06'!$A$1:$K$85</definedName>
  </definedNames>
  <calcPr calcId="152511"/>
</workbook>
</file>

<file path=xl/calcChain.xml><?xml version="1.0" encoding="utf-8"?>
<calcChain xmlns="http://schemas.openxmlformats.org/spreadsheetml/2006/main">
  <c r="G123" i="24" l="1"/>
  <c r="H123" i="24"/>
  <c r="I123" i="24"/>
  <c r="J123" i="24"/>
  <c r="K123" i="24"/>
  <c r="L123" i="24"/>
  <c r="M123" i="24"/>
  <c r="N123" i="24"/>
  <c r="O123" i="24"/>
  <c r="P123" i="24"/>
  <c r="Q123" i="24"/>
  <c r="F123" i="24"/>
  <c r="F124" i="24"/>
  <c r="G124" i="24"/>
  <c r="H124" i="24"/>
  <c r="I124" i="24"/>
  <c r="J124" i="24"/>
  <c r="K124" i="24"/>
  <c r="L124" i="24"/>
  <c r="M124" i="24"/>
  <c r="N124" i="24"/>
  <c r="O124" i="24"/>
  <c r="P124" i="24"/>
  <c r="Q124" i="24"/>
  <c r="G120" i="24" l="1"/>
  <c r="H120" i="24"/>
  <c r="I120" i="24"/>
  <c r="J120" i="24"/>
  <c r="K120" i="24"/>
  <c r="L120" i="24"/>
  <c r="M120" i="24"/>
  <c r="N120" i="24"/>
  <c r="O120" i="24"/>
  <c r="P120" i="24"/>
  <c r="Q120" i="24"/>
  <c r="G121" i="24"/>
  <c r="H121" i="24"/>
  <c r="I121" i="24"/>
  <c r="J121" i="24"/>
  <c r="K121" i="24"/>
  <c r="L121" i="24"/>
  <c r="M121" i="24"/>
  <c r="N121" i="24"/>
  <c r="O121" i="24"/>
  <c r="P121" i="24"/>
  <c r="Q121" i="24"/>
  <c r="F121" i="24"/>
  <c r="F120" i="24"/>
  <c r="M54" i="25" l="1"/>
  <c r="M49" i="25"/>
  <c r="M39" i="25"/>
  <c r="M40" i="25"/>
  <c r="M34" i="25"/>
  <c r="M35" i="25"/>
  <c r="M29" i="25"/>
  <c r="M26" i="25"/>
  <c r="M24" i="25"/>
  <c r="M25" i="25"/>
  <c r="M19" i="25"/>
  <c r="M20" i="25"/>
  <c r="M14" i="25"/>
  <c r="M15" i="25"/>
  <c r="F54" i="25"/>
  <c r="F49" i="25"/>
  <c r="F39" i="25"/>
  <c r="F40" i="25"/>
  <c r="F34" i="25"/>
  <c r="F35" i="25"/>
  <c r="F29" i="25"/>
  <c r="F24" i="25"/>
  <c r="F25" i="25"/>
  <c r="F19" i="25"/>
  <c r="F20" i="25"/>
  <c r="F14" i="25"/>
  <c r="F15" i="25"/>
  <c r="F16" i="25"/>
  <c r="M31" i="25" l="1"/>
  <c r="F31" i="25"/>
  <c r="F26" i="25" l="1"/>
  <c r="F28" i="25" l="1"/>
  <c r="F23" i="25" l="1"/>
  <c r="M23" i="25"/>
  <c r="F11" i="25" l="1"/>
  <c r="F10" i="25"/>
  <c r="F9" i="25" l="1"/>
  <c r="M10" i="25" l="1"/>
  <c r="M9" i="25"/>
  <c r="F8" i="25"/>
  <c r="F6" i="25"/>
  <c r="F5" i="25"/>
  <c r="L101" i="24" l="1"/>
  <c r="P101" i="24"/>
  <c r="O101" i="24"/>
  <c r="N101" i="24"/>
  <c r="M101" i="24"/>
  <c r="D101" i="24"/>
  <c r="S97" i="24"/>
  <c r="S96" i="24"/>
  <c r="S95" i="24"/>
  <c r="S94" i="24"/>
  <c r="S93" i="24"/>
  <c r="S92" i="24"/>
  <c r="S91" i="24"/>
  <c r="S90" i="24"/>
  <c r="Q101" i="24"/>
  <c r="S87" i="24"/>
  <c r="S86" i="24"/>
  <c r="S85" i="24"/>
  <c r="S84" i="24"/>
  <c r="S83" i="24"/>
  <c r="S82" i="24"/>
  <c r="S81" i="24"/>
  <c r="S80" i="24"/>
  <c r="S79" i="24"/>
  <c r="S78" i="24"/>
  <c r="S77" i="24"/>
  <c r="S76" i="24"/>
  <c r="S75" i="24"/>
  <c r="S74" i="24"/>
  <c r="S73" i="24"/>
  <c r="S72" i="24"/>
  <c r="S71" i="24"/>
  <c r="S70" i="24"/>
  <c r="S69" i="24"/>
  <c r="S68" i="24"/>
  <c r="S67" i="24"/>
  <c r="S66" i="24"/>
  <c r="S65" i="24"/>
  <c r="S64" i="24"/>
  <c r="S63" i="24"/>
  <c r="S62" i="24"/>
  <c r="S61" i="24"/>
  <c r="S60" i="24"/>
  <c r="S59" i="24"/>
  <c r="S58" i="24"/>
  <c r="S57" i="24"/>
  <c r="S56" i="24"/>
  <c r="S55" i="24"/>
  <c r="S54" i="24"/>
  <c r="S53" i="24"/>
  <c r="S52" i="24"/>
  <c r="S51" i="24"/>
  <c r="S50" i="24"/>
  <c r="S49" i="24"/>
  <c r="S48" i="24"/>
  <c r="S47" i="24"/>
  <c r="S46" i="24"/>
  <c r="S45" i="24"/>
  <c r="S44" i="24"/>
  <c r="S42" i="24"/>
  <c r="S41" i="24"/>
  <c r="S40" i="24"/>
  <c r="S39" i="24"/>
  <c r="S38" i="24"/>
  <c r="S37" i="24"/>
  <c r="S36" i="24"/>
  <c r="S35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D30" i="24"/>
  <c r="U28" i="24"/>
  <c r="S28" i="24"/>
  <c r="U27" i="24"/>
  <c r="S27" i="24"/>
  <c r="U26" i="24"/>
  <c r="S26" i="24"/>
  <c r="U25" i="24"/>
  <c r="S25" i="24"/>
  <c r="U24" i="24"/>
  <c r="S24" i="24"/>
  <c r="U23" i="24"/>
  <c r="S23" i="24"/>
  <c r="U22" i="24"/>
  <c r="S22" i="24"/>
  <c r="U21" i="24"/>
  <c r="S21" i="24"/>
  <c r="U20" i="24"/>
  <c r="S20" i="24"/>
  <c r="U19" i="24"/>
  <c r="S19" i="24"/>
  <c r="U18" i="24"/>
  <c r="S18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U13" i="24"/>
  <c r="S13" i="24"/>
  <c r="U12" i="24"/>
  <c r="S12" i="24"/>
  <c r="U11" i="24"/>
  <c r="S11" i="24"/>
  <c r="U10" i="24"/>
  <c r="S10" i="24"/>
  <c r="U9" i="24"/>
  <c r="S9" i="24"/>
  <c r="U8" i="24"/>
  <c r="S8" i="24"/>
  <c r="U7" i="24"/>
  <c r="S7" i="24"/>
  <c r="U6" i="24"/>
  <c r="S6" i="24"/>
  <c r="U5" i="24"/>
  <c r="S5" i="24"/>
  <c r="U4" i="24"/>
  <c r="S4" i="24"/>
  <c r="U3" i="24"/>
  <c r="S3" i="24"/>
  <c r="M61" i="25"/>
  <c r="F61" i="25"/>
  <c r="M60" i="25"/>
  <c r="F60" i="25"/>
  <c r="M59" i="25"/>
  <c r="F59" i="25"/>
  <c r="M58" i="25"/>
  <c r="F58" i="25"/>
  <c r="M56" i="25"/>
  <c r="F56" i="25"/>
  <c r="M55" i="25"/>
  <c r="F55" i="25"/>
  <c r="M53" i="25"/>
  <c r="F53" i="25"/>
  <c r="M51" i="25"/>
  <c r="F51" i="25"/>
  <c r="M50" i="25"/>
  <c r="F50" i="25"/>
  <c r="M48" i="25"/>
  <c r="F48" i="25"/>
  <c r="M46" i="25"/>
  <c r="F46" i="25"/>
  <c r="M45" i="25"/>
  <c r="F45" i="25"/>
  <c r="M44" i="25"/>
  <c r="F44" i="25"/>
  <c r="M43" i="25"/>
  <c r="F43" i="25"/>
  <c r="M41" i="25"/>
  <c r="F41" i="25"/>
  <c r="M38" i="25"/>
  <c r="F38" i="25"/>
  <c r="M36" i="25"/>
  <c r="F36" i="25"/>
  <c r="M33" i="25"/>
  <c r="F33" i="25"/>
  <c r="M30" i="25"/>
  <c r="F30" i="25"/>
  <c r="M28" i="25"/>
  <c r="M21" i="25"/>
  <c r="F21" i="25"/>
  <c r="M18" i="25"/>
  <c r="F18" i="25"/>
  <c r="M16" i="25"/>
  <c r="M13" i="25"/>
  <c r="F13" i="25"/>
  <c r="M11" i="25"/>
  <c r="M8" i="25"/>
  <c r="M6" i="25"/>
  <c r="M5" i="25"/>
  <c r="M4" i="25"/>
  <c r="F4" i="25"/>
  <c r="M3" i="25"/>
  <c r="F3" i="25"/>
  <c r="M63" i="25" l="1"/>
  <c r="K101" i="24"/>
  <c r="K103" i="24" s="1"/>
  <c r="J101" i="24"/>
  <c r="J103" i="24" s="1"/>
  <c r="N103" i="24"/>
  <c r="O103" i="24"/>
  <c r="P103" i="24"/>
  <c r="M103" i="24"/>
  <c r="S15" i="24"/>
  <c r="D15" i="24" s="1"/>
  <c r="U35" i="24"/>
  <c r="F101" i="24"/>
  <c r="U94" i="24"/>
  <c r="U50" i="24"/>
  <c r="L103" i="24"/>
  <c r="U60" i="24"/>
  <c r="U45" i="24"/>
  <c r="U30" i="24"/>
  <c r="U15" i="24"/>
  <c r="Q103" i="24"/>
  <c r="S30" i="24"/>
  <c r="U72" i="24"/>
  <c r="U77" i="24"/>
  <c r="U91" i="24"/>
  <c r="E97" i="24" l="1"/>
  <c r="E43" i="24"/>
  <c r="I101" i="24"/>
  <c r="I103" i="24" s="1"/>
  <c r="S89" i="24"/>
  <c r="E89" i="24" s="1"/>
  <c r="H101" i="24"/>
  <c r="H103" i="24" s="1"/>
  <c r="E91" i="24"/>
  <c r="E65" i="24"/>
  <c r="E53" i="24"/>
  <c r="E44" i="24"/>
  <c r="E83" i="24"/>
  <c r="E51" i="24"/>
  <c r="E72" i="24"/>
  <c r="E78" i="24"/>
  <c r="E47" i="24"/>
  <c r="E68" i="24"/>
  <c r="E93" i="24"/>
  <c r="E73" i="24"/>
  <c r="E94" i="24"/>
  <c r="E81" i="24"/>
  <c r="E82" i="24"/>
  <c r="E84" i="24"/>
  <c r="E49" i="24"/>
  <c r="E92" i="24"/>
  <c r="E45" i="24"/>
  <c r="E62" i="24"/>
  <c r="E56" i="24"/>
  <c r="E50" i="24"/>
  <c r="E80" i="24"/>
  <c r="E54" i="24"/>
  <c r="E75" i="24"/>
  <c r="E39" i="24"/>
  <c r="E67" i="24"/>
  <c r="E37" i="24"/>
  <c r="E61" i="24"/>
  <c r="E66" i="24"/>
  <c r="E79" i="24"/>
  <c r="E71" i="24"/>
  <c r="E41" i="24"/>
  <c r="G101" i="24"/>
  <c r="E38" i="24"/>
  <c r="E59" i="24"/>
  <c r="E64" i="24"/>
  <c r="E42" i="24"/>
  <c r="E36" i="24"/>
  <c r="E57" i="24"/>
  <c r="E55" i="24"/>
  <c r="E48" i="24"/>
  <c r="E52" i="24"/>
  <c r="E90" i="24"/>
  <c r="E60" i="24"/>
  <c r="E76" i="24"/>
  <c r="E87" i="24"/>
  <c r="E77" i="24"/>
  <c r="E86" i="24"/>
  <c r="E96" i="24"/>
  <c r="E69" i="24"/>
  <c r="E46" i="24"/>
  <c r="E74" i="24"/>
  <c r="E95" i="24"/>
  <c r="E70" i="24"/>
  <c r="E63" i="24"/>
  <c r="E40" i="24"/>
  <c r="E58" i="24"/>
  <c r="E35" i="24"/>
  <c r="E85" i="24"/>
  <c r="F103" i="24"/>
  <c r="F119" i="24" l="1"/>
  <c r="F125" i="24" s="1"/>
  <c r="F105" i="24"/>
  <c r="S88" i="24"/>
  <c r="E88" i="24" s="1"/>
  <c r="G103" i="24"/>
  <c r="G105" i="24" s="1"/>
  <c r="S101" i="24"/>
  <c r="E109" i="24" s="1"/>
  <c r="F122" i="24" l="1"/>
  <c r="H105" i="24"/>
  <c r="G119" i="24"/>
  <c r="S103" i="24"/>
  <c r="U103" i="24"/>
  <c r="U87" i="24"/>
  <c r="U101" i="24" s="1"/>
  <c r="G125" i="24" l="1"/>
  <c r="G122" i="24"/>
  <c r="I105" i="24"/>
  <c r="H119" i="24"/>
  <c r="G92" i="4"/>
  <c r="G89" i="4"/>
  <c r="G88" i="4"/>
  <c r="G87" i="4"/>
  <c r="O13" i="5"/>
  <c r="O17" i="5"/>
  <c r="O20" i="5"/>
  <c r="O16" i="5"/>
  <c r="O7" i="5"/>
  <c r="O6" i="5"/>
  <c r="O3" i="5"/>
  <c r="O9" i="5"/>
  <c r="F24" i="5"/>
  <c r="K24" i="5"/>
  <c r="F22" i="5"/>
  <c r="K22" i="5"/>
  <c r="F21" i="5"/>
  <c r="K21" i="5"/>
  <c r="F20" i="5"/>
  <c r="K20" i="5"/>
  <c r="F18" i="5"/>
  <c r="K18" i="5"/>
  <c r="F17" i="5"/>
  <c r="K17" i="5"/>
  <c r="F16" i="5"/>
  <c r="K16" i="5"/>
  <c r="F15" i="5"/>
  <c r="K15" i="5"/>
  <c r="F13" i="5"/>
  <c r="F11" i="5"/>
  <c r="K11" i="5"/>
  <c r="F10" i="5"/>
  <c r="K10" i="5"/>
  <c r="F9" i="5"/>
  <c r="K9" i="5"/>
  <c r="F8" i="5"/>
  <c r="K8" i="5"/>
  <c r="F7" i="5"/>
  <c r="K7" i="5"/>
  <c r="F6" i="5"/>
  <c r="K6" i="5"/>
  <c r="F5" i="5"/>
  <c r="K5" i="5"/>
  <c r="O5" i="5"/>
  <c r="F3" i="5"/>
  <c r="O11" i="5"/>
  <c r="O26" i="5"/>
  <c r="G83" i="4"/>
  <c r="G84" i="4"/>
  <c r="G85" i="4"/>
  <c r="G81" i="4"/>
  <c r="G80" i="4"/>
  <c r="G78" i="4"/>
  <c r="G77" i="4"/>
  <c r="G74" i="4"/>
  <c r="G71" i="4"/>
  <c r="G69" i="4"/>
  <c r="G70" i="4"/>
  <c r="G68" i="4"/>
  <c r="G56" i="4"/>
  <c r="G57" i="4"/>
  <c r="G58" i="4"/>
  <c r="G59" i="4"/>
  <c r="G51" i="4"/>
  <c r="G50" i="4"/>
  <c r="G49" i="4"/>
  <c r="G47" i="4"/>
  <c r="G44" i="4"/>
  <c r="G53" i="4"/>
  <c r="G46" i="4"/>
  <c r="G82" i="4"/>
  <c r="G75" i="4"/>
  <c r="G55" i="4"/>
  <c r="G40" i="4"/>
  <c r="G39" i="4"/>
  <c r="G38" i="4"/>
  <c r="G45" i="4"/>
  <c r="G37" i="4"/>
  <c r="G36" i="4"/>
  <c r="G35" i="4"/>
  <c r="G41" i="4"/>
  <c r="G34" i="4"/>
  <c r="G33" i="4"/>
  <c r="G76" i="4"/>
  <c r="G73" i="4"/>
  <c r="G42" i="4"/>
  <c r="G32" i="4"/>
  <c r="G31" i="4"/>
  <c r="G26" i="4"/>
  <c r="G29" i="4"/>
  <c r="G28" i="4"/>
  <c r="G27" i="4"/>
  <c r="G25" i="4"/>
  <c r="G22" i="4"/>
  <c r="G21" i="4"/>
  <c r="G16" i="4"/>
  <c r="G19" i="4"/>
  <c r="G18" i="4"/>
  <c r="G17" i="4"/>
  <c r="G23" i="4"/>
  <c r="G14" i="4"/>
  <c r="G13" i="4"/>
  <c r="G12" i="4"/>
  <c r="G11" i="4"/>
  <c r="G10" i="4"/>
  <c r="G9" i="4"/>
  <c r="G7" i="4"/>
  <c r="G6" i="4"/>
  <c r="G4" i="4"/>
  <c r="G3" i="4"/>
  <c r="G15" i="4"/>
  <c r="G5" i="4"/>
  <c r="G65" i="3"/>
  <c r="G64" i="3"/>
  <c r="G63" i="3"/>
  <c r="G66" i="3"/>
  <c r="G59" i="3"/>
  <c r="G50" i="3"/>
  <c r="G51" i="3"/>
  <c r="G52" i="3"/>
  <c r="G53" i="3"/>
  <c r="G54" i="3"/>
  <c r="G55" i="3"/>
  <c r="G56" i="3"/>
  <c r="G57" i="3"/>
  <c r="G58" i="3"/>
  <c r="G60" i="3"/>
  <c r="G61" i="3"/>
  <c r="G62" i="3"/>
  <c r="G67" i="3"/>
  <c r="G68" i="3"/>
  <c r="G69" i="3"/>
  <c r="G47" i="3"/>
  <c r="G46" i="3"/>
  <c r="G45" i="3"/>
  <c r="G48" i="3"/>
  <c r="G49" i="3"/>
  <c r="G43" i="3"/>
  <c r="G13" i="3"/>
  <c r="G38" i="3"/>
  <c r="G37" i="3"/>
  <c r="G32" i="3"/>
  <c r="G31" i="3"/>
  <c r="G29" i="3"/>
  <c r="G27" i="3"/>
  <c r="G109" i="4"/>
  <c r="G108" i="4"/>
  <c r="G107" i="4"/>
  <c r="G106" i="4"/>
  <c r="G105" i="4"/>
  <c r="G104" i="4"/>
  <c r="G103" i="4"/>
  <c r="G102" i="4"/>
  <c r="G101" i="4"/>
  <c r="G99" i="4"/>
  <c r="G98" i="4"/>
  <c r="G97" i="4"/>
  <c r="G96" i="4"/>
  <c r="G95" i="4"/>
  <c r="G24" i="4"/>
  <c r="G33" i="3"/>
  <c r="G28" i="3"/>
  <c r="G26" i="3"/>
  <c r="G25" i="3"/>
  <c r="G24" i="3"/>
  <c r="G23" i="3"/>
  <c r="G39" i="3"/>
  <c r="G36" i="3"/>
  <c r="G35" i="3"/>
  <c r="G34" i="3"/>
  <c r="G59" i="1"/>
  <c r="G19" i="3"/>
  <c r="G18" i="3"/>
  <c r="G17" i="3"/>
  <c r="G16" i="3"/>
  <c r="G15" i="3"/>
  <c r="G21" i="3"/>
  <c r="G20" i="3"/>
  <c r="G42" i="3"/>
  <c r="G41" i="3"/>
  <c r="G40" i="3"/>
  <c r="G5" i="3"/>
  <c r="G6" i="3"/>
  <c r="G8" i="3"/>
  <c r="G9" i="3"/>
  <c r="G10" i="3"/>
  <c r="G11" i="3"/>
  <c r="G12" i="3"/>
  <c r="G4" i="3"/>
  <c r="G3" i="3"/>
  <c r="H122" i="24" l="1"/>
  <c r="H125" i="24"/>
  <c r="J105" i="24"/>
  <c r="I119" i="24"/>
  <c r="K105" i="24" l="1"/>
  <c r="J119" i="24"/>
  <c r="I122" i="24"/>
  <c r="I125" i="24"/>
  <c r="J122" i="24" l="1"/>
  <c r="J125" i="24"/>
  <c r="L105" i="24"/>
  <c r="K119" i="24"/>
  <c r="K125" i="24" l="1"/>
  <c r="K122" i="24"/>
  <c r="M105" i="24"/>
  <c r="L119" i="24"/>
  <c r="L125" i="24" l="1"/>
  <c r="L122" i="24"/>
  <c r="N105" i="24"/>
  <c r="M119" i="24"/>
  <c r="M122" i="24" l="1"/>
  <c r="M125" i="24"/>
  <c r="O105" i="24"/>
  <c r="N119" i="24"/>
  <c r="N125" i="24" l="1"/>
  <c r="N122" i="24"/>
  <c r="P105" i="24"/>
  <c r="O119" i="24"/>
  <c r="Q105" i="24" l="1"/>
  <c r="Q119" i="24" s="1"/>
  <c r="P119" i="24"/>
  <c r="O122" i="24"/>
  <c r="O125" i="24"/>
  <c r="P122" i="24" l="1"/>
  <c r="P125" i="24"/>
  <c r="Q122" i="24"/>
  <c r="Q125" i="24"/>
</calcChain>
</file>

<file path=xl/sharedStrings.xml><?xml version="1.0" encoding="utf-8"?>
<sst xmlns="http://schemas.openxmlformats.org/spreadsheetml/2006/main" count="1220" uniqueCount="641">
  <si>
    <t>Company</t>
  </si>
  <si>
    <t>Contact</t>
  </si>
  <si>
    <t>Amount</t>
  </si>
  <si>
    <t>Lombard</t>
  </si>
  <si>
    <t xml:space="preserve">Eva Hruskova </t>
  </si>
  <si>
    <t>Comments</t>
  </si>
  <si>
    <t>Impress</t>
  </si>
  <si>
    <t>Ken Wood</t>
  </si>
  <si>
    <t>ID Choice</t>
  </si>
  <si>
    <t>Deborah Wharton</t>
  </si>
  <si>
    <t>Mike Boyle</t>
  </si>
  <si>
    <t>AV Network</t>
  </si>
  <si>
    <t>Hawkwell House Hotel</t>
  </si>
  <si>
    <t>01865 74 99 88</t>
  </si>
  <si>
    <t>grahamthomas@gardenspaces.co.uk</t>
  </si>
  <si>
    <t>07940 03 88 41</t>
  </si>
  <si>
    <t>Graham Thomas</t>
  </si>
  <si>
    <t>CBG Consultants</t>
  </si>
  <si>
    <t>Clare Newport</t>
  </si>
  <si>
    <t>01865 864 500</t>
  </si>
  <si>
    <t>Left messages 04/10 - Reskin + possible others</t>
  </si>
  <si>
    <t>Telephone</t>
  </si>
  <si>
    <t>Email</t>
  </si>
  <si>
    <t>Mark</t>
  </si>
  <si>
    <t>Architype Architechs</t>
  </si>
  <si>
    <t>Bob, Catherine or Ben</t>
  </si>
  <si>
    <t>0207 403 2889</t>
  </si>
  <si>
    <t>Website</t>
  </si>
  <si>
    <t>www.architype.co.uk</t>
  </si>
  <si>
    <t>london@architype.co.uk</t>
  </si>
  <si>
    <t>mikeboyle70@hotmail.com</t>
  </si>
  <si>
    <t>07717 498 207</t>
  </si>
  <si>
    <t>Suzanne Purchase       &amp; Tim English</t>
  </si>
  <si>
    <t>07720 510 347</t>
  </si>
  <si>
    <t>07885 770 177</t>
  </si>
  <si>
    <t>www.avnetwork.co.uk</t>
  </si>
  <si>
    <t>House Frame Site</t>
  </si>
  <si>
    <t>Jonathan Bradley</t>
  </si>
  <si>
    <t>07766 485 100</t>
  </si>
  <si>
    <t>jonathanrbradley@msn.com</t>
  </si>
  <si>
    <t>The Complete Print &amp; Design Service</t>
  </si>
  <si>
    <t>01869 253 530</t>
  </si>
  <si>
    <t>01869 325 336</t>
  </si>
  <si>
    <t>www.prioryprint.com</t>
  </si>
  <si>
    <t>Covershaw</t>
  </si>
  <si>
    <t>Ask what is the state of play regarding Dreambeds.</t>
  </si>
  <si>
    <t>Charlee Cordlee</t>
  </si>
  <si>
    <t>Simon Fletcher</t>
  </si>
  <si>
    <t>Ned Wells</t>
  </si>
  <si>
    <t>www.cicada-online.com</t>
  </si>
  <si>
    <t>ned@cicada-online.com</t>
  </si>
  <si>
    <t>07813 894341        </t>
  </si>
  <si>
    <t>Richard Conway-Hyde</t>
  </si>
  <si>
    <t>rhch@mac.com</t>
  </si>
  <si>
    <t>We want them to be our preferred print supplier - all we want is referrals from them</t>
  </si>
  <si>
    <t>Name</t>
  </si>
  <si>
    <t>Fax</t>
  </si>
  <si>
    <t>Web</t>
  </si>
  <si>
    <t>Description</t>
  </si>
  <si>
    <t>01869 323193 07710 584421</t>
  </si>
  <si>
    <t xml:space="preserve">Yves Cozon </t>
  </si>
  <si>
    <t>ribbon@primex.co.uk</t>
  </si>
  <si>
    <t>FSB</t>
  </si>
  <si>
    <t>Sent email 11 Oct</t>
  </si>
  <si>
    <t>need to call</t>
  </si>
  <si>
    <t>Rushbrooke Associates</t>
  </si>
  <si>
    <t xml:space="preserve">01993 779056 07710489650 </t>
  </si>
  <si>
    <t>simon.fletcher@sjpp.co.uk</t>
  </si>
  <si>
    <t>Cicada</t>
  </si>
  <si>
    <t>need to arrange meeting</t>
  </si>
  <si>
    <t>Peter Davy</t>
  </si>
  <si>
    <t>Client Mailer</t>
  </si>
  <si>
    <t>07788 677 512</t>
  </si>
  <si>
    <t>www.coversure-oxford.co.uk</t>
  </si>
  <si>
    <t>Bryan Baines</t>
  </si>
  <si>
    <t>0800 2800 998</t>
  </si>
  <si>
    <t>01869 240028</t>
  </si>
  <si>
    <t>Harvetway House 28, High Street, Witney, Oxon, OX28 6RA</t>
  </si>
  <si>
    <t>45 Market Square, Bicester, OX26 6AJ</t>
  </si>
  <si>
    <t>Raoul van Eindhoven</t>
  </si>
  <si>
    <t>07834 164 375</t>
  </si>
  <si>
    <t>www.quidne-it.com</t>
  </si>
  <si>
    <t>Quidne IT</t>
  </si>
  <si>
    <t>David Bosley</t>
  </si>
  <si>
    <t>07876 394 413</t>
  </si>
  <si>
    <t>Oya Emir</t>
  </si>
  <si>
    <t>01993 202 520</t>
  </si>
  <si>
    <t>Kate Dunstan</t>
  </si>
  <si>
    <t>www.bluepostdigital.com</t>
  </si>
  <si>
    <t>kate@bluepostdigital.com</t>
  </si>
  <si>
    <t>07521 292 790</t>
  </si>
  <si>
    <t>North Lea Garden Centre</t>
  </si>
  <si>
    <t>Tim</t>
  </si>
  <si>
    <t>01993 881 372 01993 881 430</t>
  </si>
  <si>
    <t>freeland.nurseries@tiscali.co.uk</t>
  </si>
  <si>
    <t>Order website by end Oct</t>
  </si>
  <si>
    <t>Lord Consulting</t>
  </si>
  <si>
    <t>Andrew Lord</t>
  </si>
  <si>
    <t>Re-skin in Dec</t>
  </si>
  <si>
    <t>01865 882128 07919 074485</t>
  </si>
  <si>
    <t>al@lordconslutants.org.uk</t>
  </si>
  <si>
    <t>Adrian Allan</t>
  </si>
  <si>
    <t>142 South Ave</t>
  </si>
  <si>
    <t xml:space="preserve"> 01235 521909</t>
  </si>
  <si>
    <t>Quote sent 04/10 - Website - they have received it 05/10.  Left voice message and sent email 11/10</t>
  </si>
  <si>
    <t>Luise Usiskin</t>
  </si>
  <si>
    <t>Aaron Bird</t>
  </si>
  <si>
    <t>abird@hawkwellhouse.co.uk</t>
  </si>
  <si>
    <t>Quote sent 04/10 - Support  - they have received it 05/10.  Left voice message and sent email 11/10. Left message to call me on 19/10</t>
  </si>
  <si>
    <t>Andy Hart</t>
  </si>
  <si>
    <t>077 037 40946</t>
  </si>
  <si>
    <t>Queo Design</t>
  </si>
  <si>
    <t>andy@queo-design.com</t>
  </si>
  <si>
    <t>Sent 19 Oct</t>
  </si>
  <si>
    <t>Prosperity Brownies</t>
  </si>
  <si>
    <t>Paul Hatcher</t>
  </si>
  <si>
    <t>UE Coffee Roasters</t>
  </si>
  <si>
    <t>Daniella or Dominic</t>
  </si>
  <si>
    <t>01865 883 626</t>
  </si>
  <si>
    <t>daniella@uecoffeeroasters.com</t>
  </si>
  <si>
    <t>www.uecoffeeroasters.com</t>
  </si>
  <si>
    <t>Quote sent 04/10. Left voice message and sent email 11/10. Sent email 19/10 - Not proceeding</t>
  </si>
  <si>
    <t>Clareon</t>
  </si>
  <si>
    <t>Mike Paton</t>
  </si>
  <si>
    <t>mike.paton@strategy-in-formation.com</t>
  </si>
  <si>
    <t>StarTraq</t>
  </si>
  <si>
    <t>Calvin Hutt</t>
  </si>
  <si>
    <t>07802212049</t>
  </si>
  <si>
    <t>07976 895 086</t>
  </si>
  <si>
    <t>C.Hutt@startraq.com</t>
  </si>
  <si>
    <t>Won</t>
  </si>
  <si>
    <t>Lost</t>
  </si>
  <si>
    <t>Lead</t>
  </si>
  <si>
    <t>Hot</t>
  </si>
  <si>
    <t>Kuk Sool Won</t>
  </si>
  <si>
    <t>Steve and Dawn</t>
  </si>
  <si>
    <t>07901000230</t>
  </si>
  <si>
    <t>kuksoolwestoxon@btinternet.com</t>
  </si>
  <si>
    <t>Status</t>
  </si>
  <si>
    <t>Inspires Art Gallery</t>
  </si>
  <si>
    <t>Daniella Fox</t>
  </si>
  <si>
    <t>01865 556 555</t>
  </si>
  <si>
    <t>artgallery@inspires.co.uk</t>
  </si>
  <si>
    <t>Call Mon 1 Nov - want to go ahead but needs to convince other partner to spend that kind of money. Will look at it after Christmas</t>
  </si>
  <si>
    <t>Ian Roberts</t>
  </si>
  <si>
    <t>Teamability</t>
  </si>
  <si>
    <t>07710 282 854</t>
  </si>
  <si>
    <t>No quote sent. Spoke to him on 3 Nov. He will speak to other partner and get back to me in a couple of weeks.</t>
  </si>
  <si>
    <t>Call back on 3 Nov, call 17 Nov to meet up. Let voice message on 3 Nov and sent email on 8 Nov</t>
  </si>
  <si>
    <t>Chandler &amp; Co Professional Services</t>
  </si>
  <si>
    <t>Elizabeth Ward</t>
  </si>
  <si>
    <t>ew@jexca.co.uk</t>
  </si>
  <si>
    <t>Kim (£259.50)</t>
  </si>
  <si>
    <t>Liz (£219.50)</t>
  </si>
  <si>
    <t>Nick Billington</t>
  </si>
  <si>
    <t>ndbill@hotmail.co.uk</t>
  </si>
  <si>
    <t>Ben Nielsen</t>
  </si>
  <si>
    <t>ben.nielsen@btconnect.com</t>
  </si>
  <si>
    <t>Sent email 17/11 - prob no sale</t>
  </si>
  <si>
    <t>High Table</t>
  </si>
  <si>
    <t>01865 248695</t>
  </si>
  <si>
    <t>H6668-FB1@accor.com</t>
  </si>
  <si>
    <t>Tomkinson Safaris</t>
  </si>
  <si>
    <t>Tony Tomkinson</t>
  </si>
  <si>
    <t>Insitu</t>
  </si>
  <si>
    <t>"Bit Defender"</t>
  </si>
  <si>
    <t>Have a chat to Michelle</t>
  </si>
  <si>
    <t>Core Solution</t>
  </si>
  <si>
    <t>Calendar &amp; Events Module</t>
  </si>
  <si>
    <t>Heythrop Park</t>
  </si>
  <si>
    <t>CPrice@heythroppark.co.uk</t>
  </si>
  <si>
    <t>Clair Price</t>
  </si>
  <si>
    <t>Raoul</t>
  </si>
  <si>
    <t>Login by Group - Friends Rate</t>
  </si>
  <si>
    <t>Portway Dental</t>
  </si>
  <si>
    <t>Steve Walley</t>
  </si>
  <si>
    <t>01235 762 187</t>
  </si>
  <si>
    <t>portwaydental@soegateway.com</t>
  </si>
  <si>
    <t>Oxford Community Foundation</t>
  </si>
  <si>
    <t>Jayne Woodley</t>
  </si>
  <si>
    <t>jayne@oxfordshire.org</t>
  </si>
  <si>
    <t>The Old Court Hotel</t>
  </si>
  <si>
    <t>Julian</t>
  </si>
  <si>
    <t>01993 703228</t>
  </si>
  <si>
    <t>theoldcourthotel@hotmail.co.uk</t>
  </si>
  <si>
    <t>Kim (£180.00)</t>
  </si>
  <si>
    <t>eva.hruskova@lombardmedical.com</t>
  </si>
  <si>
    <t>07585 902 205</t>
  </si>
  <si>
    <t>LOST</t>
  </si>
  <si>
    <t>LEAD</t>
  </si>
  <si>
    <t>HOT</t>
  </si>
  <si>
    <t>Quote sent 8/12.  Call 04/01 - moving office she will call me back later in the week</t>
  </si>
  <si>
    <t>Invoice No.</t>
  </si>
  <si>
    <t>Deposit Paid to Head Office</t>
  </si>
  <si>
    <t>Robin Swailes</t>
  </si>
  <si>
    <t>Quote sent 10/01 - chase 24/01</t>
  </si>
  <si>
    <t>Mike Hellaby</t>
  </si>
  <si>
    <t>ValeAg Ltd</t>
  </si>
  <si>
    <t>James Gillies</t>
  </si>
  <si>
    <t>01865 391 595</t>
  </si>
  <si>
    <t>james@valeag.co.uk</t>
  </si>
  <si>
    <t xml:space="preserve">Payment in full </t>
  </si>
  <si>
    <t>Payment in full</t>
  </si>
  <si>
    <t>Training - payment in full</t>
  </si>
  <si>
    <t>Jane McCourt</t>
  </si>
  <si>
    <t>alfredslodge@aol.com</t>
  </si>
  <si>
    <t>Chandler &amp; Co site replacement</t>
  </si>
  <si>
    <t>Chandler &amp; Co Bed &amp; Breakfast</t>
  </si>
  <si>
    <t>Chandler &amp; Co Care Home site</t>
  </si>
  <si>
    <t>Liz Ward</t>
  </si>
  <si>
    <t>Pay Liz Commission</t>
  </si>
  <si>
    <t>07830130175</t>
  </si>
  <si>
    <t>London Signs</t>
  </si>
  <si>
    <t>hayden@londonsigns.me</t>
  </si>
  <si>
    <t>Hayden Lazarus</t>
  </si>
  <si>
    <t>Best Antivirus Review</t>
  </si>
  <si>
    <t>John Westcot</t>
  </si>
  <si>
    <t>Kay Chandler</t>
  </si>
  <si>
    <t>The White Hart</t>
  </si>
  <si>
    <t>07881 582425</t>
  </si>
  <si>
    <t>01367 850 494</t>
  </si>
  <si>
    <t>Dont want to run on our servers and ongoing costs.</t>
  </si>
  <si>
    <t>Date</t>
  </si>
  <si>
    <t>Jenks Group</t>
  </si>
  <si>
    <t>Michelle Grisman</t>
  </si>
  <si>
    <t>0800 458 3328</t>
  </si>
  <si>
    <t>michelle@jenksgroup.co.uk</t>
  </si>
  <si>
    <t>Commission + £200 extra training</t>
  </si>
  <si>
    <t>Mark (£500.00)</t>
  </si>
  <si>
    <t>Prospect Ally</t>
  </si>
  <si>
    <t>Caroline</t>
  </si>
  <si>
    <t>07834 374117</t>
  </si>
  <si>
    <t xml:space="preserve">Caroline@prospectally.co.uk </t>
  </si>
  <si>
    <t>Sept</t>
  </si>
  <si>
    <t>Nov</t>
  </si>
  <si>
    <t>Dec</t>
  </si>
  <si>
    <t>Oct</t>
  </si>
  <si>
    <t>Compare Your Body</t>
  </si>
  <si>
    <t>RMD Builders</t>
  </si>
  <si>
    <t>Tracy Mead</t>
  </si>
  <si>
    <t>tracy@rmdbuilders.co.uk</t>
  </si>
  <si>
    <t>01993 868 000</t>
  </si>
  <si>
    <t>WB Website Referral</t>
  </si>
  <si>
    <t>Fyne</t>
  </si>
  <si>
    <t>Grundon</t>
  </si>
  <si>
    <t>Matt Ball</t>
  </si>
  <si>
    <t>Deposite Paid</t>
  </si>
  <si>
    <t>Sponsor Solution - Cliff Paid</t>
  </si>
  <si>
    <t>Vicki Owen</t>
  </si>
  <si>
    <t>07776 163 306</t>
  </si>
  <si>
    <t>v.owen@hotmail.com</t>
  </si>
  <si>
    <t>TextPharm</t>
  </si>
  <si>
    <t>Jo Whelan</t>
  </si>
  <si>
    <t>0870 763 0001</t>
  </si>
  <si>
    <t>jo@textpharm.com</t>
  </si>
  <si>
    <t>Jayne Referral</t>
  </si>
  <si>
    <t>Jill</t>
  </si>
  <si>
    <t>Heelas</t>
  </si>
  <si>
    <t>Dan Heelas</t>
  </si>
  <si>
    <t>Paul Fowler</t>
  </si>
  <si>
    <t>Enstone Flying Club</t>
  </si>
  <si>
    <t>Call May  2012 - Mike died in car accident end April</t>
  </si>
  <si>
    <t>Business Cards</t>
  </si>
  <si>
    <t xml:space="preserve">Andrew Stefanczyk </t>
  </si>
  <si>
    <t>Website Costs</t>
  </si>
  <si>
    <t>VanMatic</t>
  </si>
  <si>
    <t>Tom Beacon</t>
  </si>
  <si>
    <t>DT Transport Planning Ltd</t>
  </si>
  <si>
    <t>Estelle Tester</t>
  </si>
  <si>
    <t>Commission from WB (Dep Pd)</t>
  </si>
  <si>
    <t>Turn Back Time</t>
  </si>
  <si>
    <t>Woapa</t>
  </si>
  <si>
    <t>Brian</t>
  </si>
  <si>
    <t>Commission from WB</t>
  </si>
  <si>
    <t>TBT - Vital Vision Manchines</t>
  </si>
  <si>
    <t>Andrew</t>
  </si>
  <si>
    <t>Consultant Order</t>
  </si>
  <si>
    <t>WB Deposit 1</t>
  </si>
  <si>
    <t>WB Balance</t>
  </si>
  <si>
    <t>WB Deposit 2</t>
  </si>
  <si>
    <t>Bank</t>
  </si>
  <si>
    <t>Santander</t>
  </si>
  <si>
    <t>Barclays</t>
  </si>
  <si>
    <t>Total</t>
  </si>
  <si>
    <t>TBT - June Commission</t>
  </si>
  <si>
    <t>June Commission</t>
  </si>
  <si>
    <t>Inifiniti-IT</t>
  </si>
  <si>
    <t>Pete</t>
  </si>
  <si>
    <t>Printed</t>
  </si>
  <si>
    <t>Yes</t>
  </si>
  <si>
    <t>259.50</t>
  </si>
  <si>
    <t>200.00</t>
  </si>
  <si>
    <t>Graham</t>
  </si>
  <si>
    <t>Website Maintenance</t>
  </si>
  <si>
    <t>Claire Moffat</t>
  </si>
  <si>
    <t>TBT Consultant Invoice</t>
  </si>
  <si>
    <t>Fatima Ford</t>
  </si>
  <si>
    <t>The Black Boy</t>
  </si>
  <si>
    <t>Kim</t>
  </si>
  <si>
    <t>SEO over 3 months</t>
  </si>
  <si>
    <t>Medea</t>
  </si>
  <si>
    <t>Re-Skin</t>
  </si>
  <si>
    <t>Turn Back Time Online</t>
  </si>
  <si>
    <t>Hawkwell House</t>
  </si>
  <si>
    <t>Aaron</t>
  </si>
  <si>
    <t>Re-work of the logo</t>
  </si>
  <si>
    <t>Jerry Webb</t>
  </si>
  <si>
    <t>Commission to Liz Ward (£299.50)</t>
  </si>
  <si>
    <t>150.00</t>
  </si>
  <si>
    <t>TBT - July &amp; August Commission</t>
  </si>
  <si>
    <t>July &amp; August Commission</t>
  </si>
  <si>
    <t>Vicki</t>
  </si>
  <si>
    <t>Claire Snowden-Darling</t>
  </si>
  <si>
    <t>Claire SD</t>
  </si>
  <si>
    <t>Teknomat</t>
  </si>
  <si>
    <t>Mike Graham</t>
  </si>
  <si>
    <t>Hosting Fee - Clareon</t>
  </si>
  <si>
    <t>Hosting Fee - ID Choices</t>
  </si>
  <si>
    <t>Jo Gamble</t>
  </si>
  <si>
    <t>Deborah</t>
  </si>
  <si>
    <t xml:space="preserve">John </t>
  </si>
  <si>
    <t>High Table - Commission</t>
  </si>
  <si>
    <t>made 3 payment</t>
  </si>
  <si>
    <t>TBT - October Commission</t>
  </si>
  <si>
    <t>TBT - September Commission</t>
  </si>
  <si>
    <t>October Commission</t>
  </si>
  <si>
    <t>September Commission</t>
  </si>
  <si>
    <t>Astrid Melissa</t>
  </si>
  <si>
    <t>Webboutiques</t>
  </si>
  <si>
    <t>Hostings</t>
  </si>
  <si>
    <t>Polly Dowden</t>
  </si>
  <si>
    <t>Dan Dumitrescu</t>
  </si>
  <si>
    <t>Astrid</t>
  </si>
  <si>
    <t>Matthew Clulee</t>
  </si>
  <si>
    <t>Hemingway Art</t>
  </si>
  <si>
    <t>Website Registration</t>
  </si>
  <si>
    <t>Training</t>
  </si>
  <si>
    <t>200 Com</t>
  </si>
  <si>
    <t>Hampers Food &amp; Wine</t>
  </si>
  <si>
    <t>Ford Ka</t>
  </si>
  <si>
    <t>TBT - November Commission</t>
  </si>
  <si>
    <t>Annie Jenkins</t>
  </si>
  <si>
    <t>Hannah Keilson</t>
  </si>
  <si>
    <t>Tracey Coulthard</t>
  </si>
  <si>
    <t>Tina Taylor</t>
  </si>
  <si>
    <t>James Lenaghan</t>
  </si>
  <si>
    <t>Angie Vaughan</t>
  </si>
  <si>
    <t>Linda Knight</t>
  </si>
  <si>
    <t>Jacqui Lugg</t>
  </si>
  <si>
    <t>Debbie Edgcombe</t>
  </si>
  <si>
    <t>Sam Mill</t>
  </si>
  <si>
    <t>Kath Griffin</t>
  </si>
  <si>
    <t>Hugh McKenna</t>
  </si>
  <si>
    <t>Vanessa Spiers</t>
  </si>
  <si>
    <t>Izzy Burr</t>
  </si>
  <si>
    <t>Claire Sayers</t>
  </si>
  <si>
    <t>Sharan Bharaj</t>
  </si>
  <si>
    <t>Andrea Clarke</t>
  </si>
  <si>
    <t>John Challinor</t>
  </si>
  <si>
    <t>Natasha Leigh</t>
  </si>
  <si>
    <t>Fenella Scott Moncrief</t>
  </si>
  <si>
    <t>Ilona Perham</t>
  </si>
  <si>
    <t>TBT - December Commission</t>
  </si>
  <si>
    <t>Ed</t>
  </si>
  <si>
    <t>Commission (Matt Lloyd)</t>
  </si>
  <si>
    <t>Commission (Enstone)</t>
  </si>
  <si>
    <t>Duncan Crawford</t>
  </si>
  <si>
    <t>Ardagh</t>
  </si>
  <si>
    <t>TBT January Commission</t>
  </si>
  <si>
    <t>James Price</t>
  </si>
  <si>
    <t>Perdiswell Farm</t>
  </si>
  <si>
    <t>Abbey Properties</t>
  </si>
  <si>
    <t>Mervyn Harris</t>
  </si>
  <si>
    <t>Eco Solar</t>
  </si>
  <si>
    <t>Clive Domnik</t>
  </si>
  <si>
    <t>(£1930.92 -  122375)</t>
  </si>
  <si>
    <t>CBG</t>
  </si>
  <si>
    <t>Claire Newport</t>
  </si>
  <si>
    <t>Prepare for English</t>
  </si>
  <si>
    <t>Rachel Delaney</t>
  </si>
  <si>
    <t>Skin Solutions</t>
  </si>
  <si>
    <t>Tamara Double</t>
  </si>
  <si>
    <t>Joe's</t>
  </si>
  <si>
    <t>Ross</t>
  </si>
  <si>
    <t>Angie Best</t>
  </si>
  <si>
    <t>Linette Tatton-Brown</t>
  </si>
  <si>
    <t>Commission (Skin Solutions)</t>
  </si>
  <si>
    <t>Commission (Heythrop)</t>
  </si>
  <si>
    <t>Melanie Jones</t>
  </si>
  <si>
    <t>Total £954 - owe £436 inc vat</t>
  </si>
  <si>
    <t>TBT February Commission</t>
  </si>
  <si>
    <t>AES</t>
  </si>
  <si>
    <t>Maria</t>
  </si>
  <si>
    <t>Estone Flying Cub</t>
  </si>
  <si>
    <t>CYB</t>
  </si>
  <si>
    <t>Jane</t>
  </si>
  <si>
    <t>Re-instate Domain Name</t>
  </si>
  <si>
    <t>WB no invoice yet</t>
  </si>
  <si>
    <t>Commission (Wallingford Partnership)</t>
  </si>
  <si>
    <t>TBT March Commission</t>
  </si>
  <si>
    <t xml:space="preserve">Don Maree </t>
  </si>
  <si>
    <t>Euromark</t>
  </si>
  <si>
    <t>Mark Harrison</t>
  </si>
  <si>
    <t>Owe WB £685.44 (122641)</t>
  </si>
  <si>
    <t>Owe WB £1034.10 (122594)</t>
  </si>
  <si>
    <t>Paid WB £877.60 dep (122675)</t>
  </si>
  <si>
    <t>Hosting Q1</t>
  </si>
  <si>
    <t>Hosting Q2</t>
  </si>
  <si>
    <t>Hosting Q3</t>
  </si>
  <si>
    <t>Hosting Q4</t>
  </si>
  <si>
    <t>Snowik</t>
  </si>
  <si>
    <t>Krish</t>
  </si>
  <si>
    <t>Michael Odendaal</t>
  </si>
  <si>
    <t>Mei-Mei Lillywhite</t>
  </si>
  <si>
    <t>TBT April Commission</t>
  </si>
  <si>
    <t>Matthew Clulee Commission</t>
  </si>
  <si>
    <t>TBT May Commission</t>
  </si>
  <si>
    <t>Paid WB £576.00 dep + £563.04  + 737.76 (122674)</t>
  </si>
  <si>
    <t>White Hart</t>
  </si>
  <si>
    <t>Cookie Kit</t>
  </si>
  <si>
    <t>Special Arrangement</t>
  </si>
  <si>
    <t>Consultancy</t>
  </si>
  <si>
    <t>Commission due</t>
  </si>
  <si>
    <t>Oxford Home Services Ltd Commission</t>
  </si>
  <si>
    <t>Park Display</t>
  </si>
  <si>
    <t xml:space="preserve">Robin Simmons </t>
  </si>
  <si>
    <t>Willow Cottage</t>
  </si>
  <si>
    <t xml:space="preserve">Neil Grady </t>
  </si>
  <si>
    <t>Infiniti IT</t>
  </si>
  <si>
    <t>Pete Sands</t>
  </si>
  <si>
    <t>122780 (£382.08 + £573.12)</t>
  </si>
  <si>
    <t>122781 (£384 + £384)</t>
  </si>
  <si>
    <t>Cookie Kits (22 @ £9 each)</t>
  </si>
  <si>
    <t>Lillian Toft (Denmark)</t>
  </si>
  <si>
    <t>TBT Consultant</t>
  </si>
  <si>
    <t>Annie Bejart (Denmark)</t>
  </si>
  <si>
    <t>Christian Thorsberg (Norway)</t>
  </si>
  <si>
    <t>Steen Nielsen (Denmark)</t>
  </si>
  <si>
    <t>Hans Glavind</t>
  </si>
  <si>
    <t>Charlotte Herschend</t>
  </si>
  <si>
    <t>Jytte Fredslund</t>
  </si>
  <si>
    <t>Carina Barfoed</t>
  </si>
  <si>
    <t>Skin Geeks</t>
  </si>
  <si>
    <t>Don Maree</t>
  </si>
  <si>
    <t>CPR Health</t>
  </si>
  <si>
    <t>122792 (£288 + £288)</t>
  </si>
  <si>
    <t>Paid £318 + £100 + £100 + £200 + £235</t>
  </si>
  <si>
    <t>TBT June Commission</t>
  </si>
  <si>
    <t>122809 (£691.20 + £1036.80)</t>
  </si>
  <si>
    <t>122811 (£1920.00)</t>
  </si>
  <si>
    <t>TBT Level 1 License</t>
  </si>
  <si>
    <t>Kathleen Ward</t>
  </si>
  <si>
    <t>TBT July Commission</t>
  </si>
  <si>
    <t>Owe WB £153.60 (122814)</t>
  </si>
  <si>
    <t>Beadlight</t>
  </si>
  <si>
    <t>Alan Oliver</t>
  </si>
  <si>
    <t>122826 (£288.00)</t>
  </si>
  <si>
    <t>122825 (£1020.48 + £1530.72)</t>
  </si>
  <si>
    <t>Skin Geeks (AQ)</t>
  </si>
  <si>
    <t>122808 (£691.20 + £1036.80)</t>
  </si>
  <si>
    <t>TBT August Commission</t>
  </si>
  <si>
    <t>Kingfisher Financial Management</t>
  </si>
  <si>
    <t>Simon Honey</t>
  </si>
  <si>
    <t>122877 (£610.20 + £915.30)</t>
  </si>
  <si>
    <t>122795 (£318.40 x 3)</t>
  </si>
  <si>
    <t>TBT Denmark License</t>
  </si>
  <si>
    <t>Denmark</t>
  </si>
  <si>
    <t>TBT Indonesia License</t>
  </si>
  <si>
    <t>Indonesia</t>
  </si>
  <si>
    <t>Total Amount Due</t>
  </si>
  <si>
    <t>Amount Owed to WB</t>
  </si>
  <si>
    <t>Amount Owed to Cliff</t>
  </si>
  <si>
    <t>Text in WHITE - paid</t>
  </si>
  <si>
    <t>Money RX 1</t>
  </si>
  <si>
    <t>Money RX 3</t>
  </si>
  <si>
    <t>Text in BLACK - not paid</t>
  </si>
  <si>
    <t>Amount O/S to WB</t>
  </si>
  <si>
    <t>Amount Raid to WB</t>
  </si>
  <si>
    <t>Inv 122677</t>
  </si>
  <si>
    <t>Inv 122675</t>
  </si>
  <si>
    <t>Inv 122808</t>
  </si>
  <si>
    <t>Inv 122680</t>
  </si>
  <si>
    <t xml:space="preserve">Inv 122792 </t>
  </si>
  <si>
    <t>Money RX 2</t>
  </si>
  <si>
    <t>Inv 122809</t>
  </si>
  <si>
    <t>Inv 122795</t>
  </si>
  <si>
    <t xml:space="preserve">Inv 122825 </t>
  </si>
  <si>
    <t>Inv 122877</t>
  </si>
  <si>
    <t>Inv 122826</t>
  </si>
  <si>
    <t>TOTAL DUE</t>
  </si>
  <si>
    <t xml:space="preserve">Lyd Holland </t>
  </si>
  <si>
    <t>credit note</t>
  </si>
  <si>
    <t>Infiniti IT Commission</t>
  </si>
  <si>
    <t>Cookie Kits</t>
  </si>
  <si>
    <t>not invoiced</t>
  </si>
  <si>
    <t>TBT September Commission</t>
  </si>
  <si>
    <t>loss</t>
  </si>
  <si>
    <t>Ann McCarren Nutrition</t>
  </si>
  <si>
    <t>Ireland</t>
  </si>
  <si>
    <t xml:space="preserve">Jayne Byrne </t>
  </si>
  <si>
    <t>Homefield Grange</t>
  </si>
  <si>
    <t>UK</t>
  </si>
  <si>
    <t>2 month Trail - 28 Feb 2013</t>
  </si>
  <si>
    <t>Balance</t>
  </si>
  <si>
    <t>TBT October Commission</t>
  </si>
  <si>
    <t>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</si>
  <si>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</si>
  <si>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</si>
  <si>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</si>
  <si>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</si>
  <si>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</si>
  <si>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</si>
  <si>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</si>
  <si>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</si>
  <si>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</si>
  <si>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</si>
  <si>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</si>
  <si>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</si>
  <si>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</si>
  <si>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INCOME - </t>
  </si>
  <si>
    <t>TOTAL INCOME</t>
  </si>
  <si>
    <t>GROSS INCOME</t>
  </si>
  <si>
    <t>EXPENSES</t>
  </si>
  <si>
    <t>%</t>
  </si>
  <si>
    <t>Accountancy Fees</t>
  </si>
  <si>
    <t>Bad Debts</t>
  </si>
  <si>
    <t>Advertising</t>
  </si>
  <si>
    <t>Marketing</t>
  </si>
  <si>
    <t>Public Relations</t>
  </si>
  <si>
    <t>Entertaining</t>
  </si>
  <si>
    <t>Business Insurance</t>
  </si>
  <si>
    <t>Repairs &amp; Maintenance</t>
  </si>
  <si>
    <t>Business Rates</t>
  </si>
  <si>
    <t>Postage</t>
  </si>
  <si>
    <t>Office Supplies</t>
  </si>
  <si>
    <t>NETT INCOME</t>
  </si>
  <si>
    <t>CUMULATIVE</t>
  </si>
  <si>
    <t>No. of Months</t>
  </si>
  <si>
    <t xml:space="preserve">BREAK EVEN AFTER    </t>
  </si>
  <si>
    <t>MONTHS</t>
  </si>
  <si>
    <t>Date Paid</t>
  </si>
  <si>
    <t>D Days</t>
  </si>
  <si>
    <t>Mobile Phone</t>
  </si>
  <si>
    <t>Business Equipement</t>
  </si>
  <si>
    <t>Petty Cash</t>
  </si>
  <si>
    <t>Misc</t>
  </si>
  <si>
    <t>Motor Insurance - Fleet</t>
  </si>
  <si>
    <t>Ex VAT</t>
  </si>
  <si>
    <t>Printers</t>
  </si>
  <si>
    <t>Vehicles</t>
  </si>
  <si>
    <t>Motor Insurance - GAP</t>
  </si>
  <si>
    <t>Staff</t>
  </si>
  <si>
    <t>Staff Loans</t>
  </si>
  <si>
    <t>Rent</t>
  </si>
  <si>
    <t>Stationery</t>
  </si>
  <si>
    <t>Office</t>
  </si>
  <si>
    <t>Administration</t>
  </si>
  <si>
    <t>Office - Other</t>
  </si>
  <si>
    <t>Repayments - Barclaycard</t>
  </si>
  <si>
    <t>Repayments - Loans</t>
  </si>
  <si>
    <t>Repayments - Other</t>
  </si>
  <si>
    <t>Debt</t>
  </si>
  <si>
    <t>Accounts</t>
  </si>
  <si>
    <t>Suppliers - To Be Paid</t>
  </si>
  <si>
    <t>Suppliers - Paid</t>
  </si>
  <si>
    <t>Payment 1</t>
  </si>
  <si>
    <t>Payment 2</t>
  </si>
  <si>
    <t>Director - Dividends</t>
  </si>
  <si>
    <t>Director - Expenses</t>
  </si>
  <si>
    <t>Director - Loan Repayment</t>
  </si>
  <si>
    <t>The point during the year that your cumulative Turnover equals your predicted annual overheads</t>
  </si>
  <si>
    <t>Motor - Fuel</t>
  </si>
  <si>
    <t>VAT / Tax</t>
  </si>
  <si>
    <t>Rent - Office (Oxford)</t>
  </si>
  <si>
    <t>Bank Chargers/Interest</t>
  </si>
  <si>
    <t>Business Purchase</t>
  </si>
  <si>
    <t>Repayments - Director Loan</t>
  </si>
  <si>
    <t xml:space="preserve">Motor - </t>
  </si>
  <si>
    <t>Motor - Tracking</t>
  </si>
  <si>
    <t>Motor - Servicing / MOT / DVLA</t>
  </si>
  <si>
    <t>Motor - Repairs</t>
  </si>
  <si>
    <t>Motor - General</t>
  </si>
  <si>
    <t>Staff  - Welfare &amp; Training</t>
  </si>
  <si>
    <t>Staff - Travel Accomodation</t>
  </si>
  <si>
    <t>Staff - Travel S&amp;T</t>
  </si>
  <si>
    <t>Director - CPD</t>
  </si>
  <si>
    <t>Staff - Wages</t>
  </si>
  <si>
    <t>Staff - WPP</t>
  </si>
  <si>
    <t>Staff - HMRC PAYE</t>
  </si>
  <si>
    <t xml:space="preserve">Rent - </t>
  </si>
  <si>
    <t>Legal Fees</t>
  </si>
  <si>
    <t>Professional Fees</t>
  </si>
  <si>
    <t>Memberships / Subscriptions</t>
  </si>
  <si>
    <t>IT / Software / Broadband</t>
  </si>
  <si>
    <t xml:space="preserve">Suppliers - </t>
  </si>
  <si>
    <t>PROFIT CONTROL</t>
  </si>
  <si>
    <t>CASH CONTROL</t>
  </si>
  <si>
    <t>ASSET CONTROL</t>
  </si>
  <si>
    <t>Sales : Asset</t>
  </si>
  <si>
    <t>Profit : Asset</t>
  </si>
  <si>
    <t>OCF : Asset</t>
  </si>
  <si>
    <t>OCF : Profit</t>
  </si>
  <si>
    <t>KEY FORMULAS</t>
  </si>
  <si>
    <t>Profit per month (EBITDA)</t>
  </si>
  <si>
    <t>Cash in the bank end of month</t>
  </si>
  <si>
    <t>INCOME - PRODUCT 1</t>
  </si>
  <si>
    <t>INCOME - PRODUCT 2</t>
  </si>
  <si>
    <t>INCOME - PRODUCT 3</t>
  </si>
  <si>
    <t>COS - PRODUCT 1</t>
  </si>
  <si>
    <t>COS - PRODUCT 2</t>
  </si>
  <si>
    <t>COS - PRODUCT 3</t>
  </si>
  <si>
    <t>INCOME - SERVICE 1</t>
  </si>
  <si>
    <t>INCOME - SERVICE 2</t>
  </si>
  <si>
    <t>INCOME - SERVICE 3</t>
  </si>
  <si>
    <t>COS - SERVICE 1</t>
  </si>
  <si>
    <t>COS - SERVICE 2</t>
  </si>
  <si>
    <t>COS - SERVICE 3</t>
  </si>
  <si>
    <t>INCOME - OTHER 1</t>
  </si>
  <si>
    <t>INCOME - OTHER 2</t>
  </si>
  <si>
    <t>INCOME - OTHER 3</t>
  </si>
  <si>
    <t>COS - OTHER 1</t>
  </si>
  <si>
    <t>COS - OTHER 2</t>
  </si>
  <si>
    <t>COS - OTHER 3</t>
  </si>
  <si>
    <t xml:space="preserve">COS - </t>
  </si>
  <si>
    <t>Asset Value per month</t>
  </si>
  <si>
    <t>Expenses Incurred per month</t>
  </si>
  <si>
    <t>REVENUE</t>
  </si>
  <si>
    <t>COST OF GOODS SOLD (COGS)</t>
  </si>
  <si>
    <t>Savings</t>
  </si>
  <si>
    <t>Savings - Corporation Tax</t>
  </si>
  <si>
    <t>Savings - Profit / Capital / Bonus</t>
  </si>
  <si>
    <t>Savings - Other (if applicable)</t>
  </si>
  <si>
    <t>Starting Balance</t>
  </si>
  <si>
    <t>Profit &amp; Loss</t>
  </si>
  <si>
    <t>Balance Sheet</t>
  </si>
  <si>
    <t>Sales Invoice total for month</t>
  </si>
  <si>
    <t>YEAR - 20..</t>
  </si>
  <si>
    <t>Month</t>
  </si>
  <si>
    <t>COGS : Sales</t>
  </si>
  <si>
    <t>Expenses : Sales</t>
  </si>
  <si>
    <t>Cost of Good Sold (COGS)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</si>
</sst>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5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8"/>
      <color indexed="48"/>
      <name val="Arial"/>
      <family val="2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E292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90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2" fillId="0" borderId="0" xfId="0" applyFont="1"/>
    <xf numFmtId="0" fontId="4" fillId="0" borderId="0" xfId="1" applyFont="1" applyAlignment="1" applyProtection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4" fontId="0" fillId="0" borderId="0" xfId="0" applyNumberFormat="1" applyFont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/>
    </xf>
    <xf numFmtId="44" fontId="8" fillId="3" borderId="2" xfId="0" applyNumberFormat="1" applyFont="1" applyFill="1" applyBorder="1" applyAlignment="1">
      <alignment horizontal="left" vertical="center"/>
    </xf>
    <xf numFmtId="44" fontId="8" fillId="3" borderId="2" xfId="0" applyNumberFormat="1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44" fontId="0" fillId="6" borderId="2" xfId="0" applyNumberFormat="1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/>
    </xf>
    <xf numFmtId="49" fontId="0" fillId="6" borderId="2" xfId="0" applyNumberFormat="1" applyFont="1" applyFill="1" applyBorder="1" applyAlignment="1">
      <alignment horizontal="left" vertical="center" wrapText="1"/>
    </xf>
    <xf numFmtId="0" fontId="4" fillId="6" borderId="2" xfId="1" applyFont="1" applyFill="1" applyBorder="1" applyAlignment="1" applyProtection="1">
      <alignment horizontal="left" vertical="center"/>
    </xf>
    <xf numFmtId="44" fontId="0" fillId="6" borderId="2" xfId="0" applyNumberFormat="1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44" fontId="0" fillId="4" borderId="2" xfId="0" applyNumberFormat="1" applyFont="1" applyFill="1" applyBorder="1" applyAlignment="1">
      <alignment horizontal="left" vertical="center" wrapText="1"/>
    </xf>
    <xf numFmtId="0" fontId="4" fillId="4" borderId="2" xfId="1" applyFont="1" applyFill="1" applyBorder="1" applyAlignment="1" applyProtection="1">
      <alignment horizontal="left" vertical="center" wrapText="1"/>
    </xf>
    <xf numFmtId="49" fontId="0" fillId="4" borderId="2" xfId="0" applyNumberFormat="1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44" fontId="0" fillId="5" borderId="2" xfId="0" applyNumberFormat="1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44" fontId="8" fillId="3" borderId="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4" fontId="0" fillId="0" borderId="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1" applyFont="1" applyFill="1" applyBorder="1" applyAlignment="1" applyProtection="1"/>
    <xf numFmtId="0" fontId="2" fillId="0" borderId="0" xfId="0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4" fillId="4" borderId="3" xfId="1" applyFont="1" applyFill="1" applyBorder="1" applyAlignment="1" applyProtection="1"/>
    <xf numFmtId="0" fontId="2" fillId="4" borderId="3" xfId="0" applyFont="1" applyFill="1" applyBorder="1" applyAlignment="1">
      <alignment horizontal="left" vertical="center" wrapText="1"/>
    </xf>
    <xf numFmtId="44" fontId="0" fillId="4" borderId="3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4" fontId="8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44" fontId="8" fillId="3" borderId="3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9" fillId="9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/>
    </xf>
    <xf numFmtId="44" fontId="8" fillId="3" borderId="5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44" fontId="8" fillId="5" borderId="2" xfId="0" applyNumberFormat="1" applyFont="1" applyFill="1" applyBorder="1" applyAlignment="1">
      <alignment horizontal="left" vertical="center" wrapText="1"/>
    </xf>
    <xf numFmtId="0" fontId="0" fillId="5" borderId="2" xfId="0" applyFill="1" applyBorder="1"/>
    <xf numFmtId="0" fontId="11" fillId="5" borderId="2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8" fillId="3" borderId="0" xfId="0" applyFont="1" applyFill="1"/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8" fillId="3" borderId="2" xfId="0" applyFont="1" applyFill="1" applyBorder="1" applyAlignment="1">
      <alignment horizontal="center"/>
    </xf>
    <xf numFmtId="16" fontId="8" fillId="3" borderId="1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/>
    </xf>
    <xf numFmtId="16" fontId="8" fillId="3" borderId="2" xfId="0" applyNumberFormat="1" applyFont="1" applyFill="1" applyBorder="1" applyAlignment="1">
      <alignment horizontal="center" vertical="center"/>
    </xf>
    <xf numFmtId="16" fontId="8" fillId="3" borderId="2" xfId="0" applyNumberFormat="1" applyFont="1" applyFill="1" applyBorder="1" applyAlignment="1">
      <alignment horizontal="center" vertical="center" wrapText="1"/>
    </xf>
    <xf numFmtId="16" fontId="2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" fontId="8" fillId="3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10" borderId="2" xfId="0" applyFont="1" applyFill="1" applyBorder="1"/>
    <xf numFmtId="0" fontId="8" fillId="10" borderId="2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44" fontId="8" fillId="10" borderId="2" xfId="0" applyNumberFormat="1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 wrapText="1"/>
    </xf>
    <xf numFmtId="17" fontId="8" fillId="10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8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2" fillId="5" borderId="13" xfId="0" applyFont="1" applyFill="1" applyBorder="1"/>
    <xf numFmtId="0" fontId="8" fillId="3" borderId="2" xfId="0" applyFont="1" applyFill="1" applyBorder="1" applyAlignment="1">
      <alignment horizontal="left" vertical="center" wrapText="1"/>
    </xf>
    <xf numFmtId="16" fontId="2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/>
    <xf numFmtId="16" fontId="13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left" vertical="center"/>
    </xf>
    <xf numFmtId="16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4" fontId="14" fillId="3" borderId="2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4" fontId="2" fillId="6" borderId="2" xfId="0" applyNumberFormat="1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left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4" xfId="0" applyFont="1" applyFill="1" applyBorder="1" applyAlignment="1">
      <alignment horizontal="left" vertical="center" wrapText="1"/>
    </xf>
    <xf numFmtId="49" fontId="0" fillId="7" borderId="14" xfId="0" applyNumberFormat="1" applyFont="1" applyFill="1" applyBorder="1" applyAlignment="1">
      <alignment horizontal="left" vertical="center" wrapText="1"/>
    </xf>
    <xf numFmtId="0" fontId="7" fillId="7" borderId="14" xfId="1" applyFont="1" applyFill="1" applyBorder="1" applyAlignment="1" applyProtection="1">
      <alignment horizontal="left" vertical="center"/>
    </xf>
    <xf numFmtId="0" fontId="2" fillId="7" borderId="14" xfId="0" applyFont="1" applyFill="1" applyBorder="1" applyAlignment="1">
      <alignment horizontal="left" vertical="center"/>
    </xf>
    <xf numFmtId="44" fontId="0" fillId="7" borderId="14" xfId="0" applyNumberFormat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7" fillId="6" borderId="2" xfId="1" applyFont="1" applyFill="1" applyBorder="1" applyAlignment="1" applyProtection="1">
      <alignment horizontal="left" vertical="center"/>
    </xf>
    <xf numFmtId="44" fontId="0" fillId="11" borderId="13" xfId="0" applyNumberFormat="1" applyFont="1" applyFill="1" applyBorder="1" applyAlignment="1">
      <alignment horizontal="left" vertical="center"/>
    </xf>
    <xf numFmtId="44" fontId="0" fillId="11" borderId="2" xfId="0" applyNumberFormat="1" applyFont="1" applyFill="1" applyBorder="1" applyAlignment="1">
      <alignment horizontal="left" vertical="center"/>
    </xf>
    <xf numFmtId="44" fontId="0" fillId="11" borderId="15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44" fontId="0" fillId="11" borderId="17" xfId="0" applyNumberFormat="1" applyFont="1" applyFill="1" applyBorder="1" applyAlignment="1">
      <alignment horizontal="left" vertical="center"/>
    </xf>
    <xf numFmtId="44" fontId="0" fillId="11" borderId="3" xfId="0" applyNumberFormat="1" applyFont="1" applyFill="1" applyBorder="1" applyAlignment="1">
      <alignment horizontal="left" vertical="center"/>
    </xf>
    <xf numFmtId="44" fontId="0" fillId="11" borderId="18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8" borderId="0" xfId="0" applyNumberFormat="1" applyFont="1" applyFill="1" applyAlignment="1">
      <alignment horizontal="left" vertical="center"/>
    </xf>
    <xf numFmtId="49" fontId="0" fillId="8" borderId="0" xfId="0" applyNumberFormat="1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/>
    </xf>
    <xf numFmtId="49" fontId="0" fillId="8" borderId="0" xfId="0" applyNumberForma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4" fontId="8" fillId="11" borderId="19" xfId="0" applyNumberFormat="1" applyFont="1" applyFill="1" applyBorder="1" applyAlignment="1">
      <alignment horizontal="left" vertical="center"/>
    </xf>
    <xf numFmtId="44" fontId="8" fillId="11" borderId="13" xfId="0" applyNumberFormat="1" applyFont="1" applyFill="1" applyBorder="1" applyAlignment="1">
      <alignment horizontal="left" vertical="center"/>
    </xf>
    <xf numFmtId="44" fontId="2" fillId="11" borderId="13" xfId="0" applyNumberFormat="1" applyFont="1" applyFill="1" applyBorder="1" applyAlignment="1">
      <alignment horizontal="left" vertical="center"/>
    </xf>
    <xf numFmtId="44" fontId="2" fillId="11" borderId="2" xfId="0" applyNumberFormat="1" applyFont="1" applyFill="1" applyBorder="1" applyAlignment="1">
      <alignment horizontal="left" vertical="center"/>
    </xf>
    <xf numFmtId="44" fontId="2" fillId="11" borderId="15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/>
    <xf numFmtId="0" fontId="8" fillId="3" borderId="2" xfId="0" applyFont="1" applyFill="1" applyBorder="1" applyAlignment="1">
      <alignment horizontal="left" vertical="center" wrapText="1"/>
    </xf>
    <xf numFmtId="0" fontId="2" fillId="6" borderId="2" xfId="0" applyFont="1" applyFill="1" applyBorder="1"/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/>
    </xf>
    <xf numFmtId="49" fontId="8" fillId="8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 wrapText="1"/>
    </xf>
    <xf numFmtId="49" fontId="8" fillId="12" borderId="0" xfId="0" applyNumberFormat="1" applyFont="1" applyFill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4" fontId="8" fillId="11" borderId="2" xfId="0" applyNumberFormat="1" applyFont="1" applyFill="1" applyBorder="1" applyAlignment="1">
      <alignment horizontal="left" vertical="center"/>
    </xf>
    <xf numFmtId="44" fontId="8" fillId="11" borderId="15" xfId="0" applyNumberFormat="1" applyFont="1" applyFill="1" applyBorder="1" applyAlignment="1">
      <alignment horizontal="left" vertical="center"/>
    </xf>
    <xf numFmtId="16" fontId="8" fillId="3" borderId="1" xfId="0" applyNumberFormat="1" applyFont="1" applyFill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left" vertical="center"/>
    </xf>
    <xf numFmtId="44" fontId="8" fillId="11" borderId="1" xfId="0" applyNumberFormat="1" applyFont="1" applyFill="1" applyBorder="1" applyAlignment="1">
      <alignment horizontal="left" vertical="center"/>
    </xf>
    <xf numFmtId="44" fontId="8" fillId="11" borderId="2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center"/>
    </xf>
    <xf numFmtId="16" fontId="2" fillId="13" borderId="2" xfId="0" applyNumberFormat="1" applyFont="1" applyFill="1" applyBorder="1" applyAlignment="1">
      <alignment horizontal="center" vertical="center"/>
    </xf>
    <xf numFmtId="44" fontId="2" fillId="13" borderId="2" xfId="0" applyNumberFormat="1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center" vertical="center" wrapText="1"/>
    </xf>
    <xf numFmtId="44" fontId="2" fillId="13" borderId="13" xfId="0" applyNumberFormat="1" applyFont="1" applyFill="1" applyBorder="1" applyAlignment="1">
      <alignment horizontal="left" vertical="center"/>
    </xf>
    <xf numFmtId="44" fontId="2" fillId="13" borderId="15" xfId="0" applyNumberFormat="1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center" vertical="center"/>
    </xf>
    <xf numFmtId="44" fontId="2" fillId="13" borderId="2" xfId="0" applyNumberFormat="1" applyFont="1" applyFill="1" applyBorder="1" applyAlignment="1">
      <alignment horizontal="left" vertical="center" wrapText="1"/>
    </xf>
    <xf numFmtId="44" fontId="0" fillId="13" borderId="13" xfId="0" applyNumberFormat="1" applyFont="1" applyFill="1" applyBorder="1" applyAlignment="1">
      <alignment horizontal="left" vertical="center"/>
    </xf>
    <xf numFmtId="44" fontId="0" fillId="13" borderId="2" xfId="0" applyNumberFormat="1" applyFont="1" applyFill="1" applyBorder="1" applyAlignment="1">
      <alignment horizontal="left" vertical="center"/>
    </xf>
    <xf numFmtId="44" fontId="0" fillId="13" borderId="15" xfId="0" applyNumberFormat="1" applyFont="1" applyFill="1" applyBorder="1" applyAlignment="1">
      <alignment horizontal="left" vertical="center"/>
    </xf>
    <xf numFmtId="0" fontId="8" fillId="3" borderId="13" xfId="0" applyFont="1" applyFill="1" applyBorder="1"/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4" fontId="8" fillId="13" borderId="13" xfId="0" applyNumberFormat="1" applyFont="1" applyFill="1" applyBorder="1" applyAlignment="1">
      <alignment horizontal="left" vertical="center"/>
    </xf>
    <xf numFmtId="0" fontId="0" fillId="13" borderId="2" xfId="0" applyFont="1" applyFill="1" applyBorder="1" applyAlignment="1">
      <alignment horizontal="left" vertical="center"/>
    </xf>
    <xf numFmtId="0" fontId="0" fillId="1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4" fontId="2" fillId="14" borderId="2" xfId="0" applyNumberFormat="1" applyFont="1" applyFill="1" applyBorder="1" applyAlignment="1">
      <alignment horizontal="left" vertical="center"/>
    </xf>
    <xf numFmtId="0" fontId="0" fillId="11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16" fontId="2" fillId="5" borderId="2" xfId="0" applyNumberFormat="1" applyFont="1" applyFill="1" applyBorder="1" applyAlignment="1">
      <alignment horizontal="center" vertical="center" wrapText="1"/>
    </xf>
    <xf numFmtId="0" fontId="0" fillId="5" borderId="0" xfId="0" applyFill="1"/>
    <xf numFmtId="44" fontId="2" fillId="5" borderId="2" xfId="0" applyNumberFormat="1" applyFont="1" applyFill="1" applyBorder="1" applyAlignment="1">
      <alignment horizontal="left" vertical="center" wrapText="1"/>
    </xf>
    <xf numFmtId="44" fontId="2" fillId="5" borderId="2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 wrapText="1"/>
    </xf>
    <xf numFmtId="44" fontId="2" fillId="5" borderId="13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44" fontId="15" fillId="5" borderId="2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14" borderId="2" xfId="0" applyFont="1" applyFill="1" applyBorder="1" applyAlignment="1">
      <alignment horizontal="left" vertical="center"/>
    </xf>
    <xf numFmtId="0" fontId="14" fillId="3" borderId="13" xfId="0" applyFont="1" applyFill="1" applyBorder="1"/>
    <xf numFmtId="0" fontId="1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" fontId="8" fillId="14" borderId="2" xfId="0" applyNumberFormat="1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left" vertical="center" wrapText="1"/>
    </xf>
    <xf numFmtId="44" fontId="8" fillId="14" borderId="2" xfId="0" applyNumberFormat="1" applyFont="1" applyFill="1" applyBorder="1" applyAlignment="1">
      <alignment horizontal="left" vertical="center" wrapText="1"/>
    </xf>
    <xf numFmtId="44" fontId="8" fillId="14" borderId="2" xfId="0" applyNumberFormat="1" applyFont="1" applyFill="1" applyBorder="1" applyAlignment="1">
      <alignment horizontal="left" vertical="center"/>
    </xf>
    <xf numFmtId="0" fontId="8" fillId="14" borderId="2" xfId="0" applyFont="1" applyFill="1" applyBorder="1" applyAlignment="1">
      <alignment horizontal="left" vertical="center" wrapText="1"/>
    </xf>
    <xf numFmtId="0" fontId="8" fillId="14" borderId="2" xfId="0" applyFont="1" applyFill="1" applyBorder="1" applyAlignment="1">
      <alignment horizontal="center" vertical="center" wrapText="1"/>
    </xf>
    <xf numFmtId="16" fontId="8" fillId="14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4" fontId="8" fillId="11" borderId="6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" fontId="2" fillId="1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" fontId="17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/>
    </xf>
    <xf numFmtId="44" fontId="17" fillId="3" borderId="2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44" fontId="17" fillId="11" borderId="2" xfId="0" applyNumberFormat="1" applyFont="1" applyFill="1" applyBorder="1" applyAlignment="1">
      <alignment horizontal="left" vertical="center"/>
    </xf>
    <xf numFmtId="44" fontId="17" fillId="11" borderId="15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4" fontId="8" fillId="11" borderId="6" xfId="0" applyNumberFormat="1" applyFont="1" applyFill="1" applyBorder="1" applyAlignment="1">
      <alignment horizontal="left" vertical="center"/>
    </xf>
    <xf numFmtId="44" fontId="10" fillId="14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4" fontId="2" fillId="3" borderId="2" xfId="0" applyNumberFormat="1" applyFont="1" applyFill="1" applyBorder="1" applyAlignment="1">
      <alignment vertical="center"/>
    </xf>
    <xf numFmtId="0" fontId="18" fillId="3" borderId="2" xfId="0" applyFont="1" applyFill="1" applyBorder="1" applyAlignment="1">
      <alignment horizontal="left" vertical="center"/>
    </xf>
    <xf numFmtId="16" fontId="18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44" fontId="18" fillId="3" borderId="2" xfId="0" applyNumberFormat="1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16" fontId="2" fillId="14" borderId="5" xfId="0" applyNumberFormat="1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left" vertical="center"/>
    </xf>
    <xf numFmtId="44" fontId="2" fillId="14" borderId="5" xfId="0" applyNumberFormat="1" applyFont="1" applyFill="1" applyBorder="1" applyAlignment="1">
      <alignment horizontal="left" vertical="center"/>
    </xf>
    <xf numFmtId="0" fontId="2" fillId="14" borderId="5" xfId="0" applyFont="1" applyFill="1" applyBorder="1" applyAlignment="1">
      <alignment horizontal="center" vertical="center" wrapText="1"/>
    </xf>
    <xf numFmtId="44" fontId="8" fillId="11" borderId="22" xfId="0" applyNumberFormat="1" applyFont="1" applyFill="1" applyBorder="1" applyAlignment="1">
      <alignment horizontal="left" vertical="center"/>
    </xf>
    <xf numFmtId="44" fontId="0" fillId="11" borderId="5" xfId="0" applyNumberFormat="1" applyFont="1" applyFill="1" applyBorder="1" applyAlignment="1">
      <alignment horizontal="left" vertical="center"/>
    </xf>
    <xf numFmtId="44" fontId="0" fillId="11" borderId="23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4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left" vertical="center"/>
    </xf>
    <xf numFmtId="0" fontId="2" fillId="13" borderId="6" xfId="0" applyFont="1" applyFill="1" applyBorder="1" applyAlignment="1">
      <alignment horizontal="center" vertical="center"/>
    </xf>
    <xf numFmtId="0" fontId="0" fillId="13" borderId="6" xfId="0" applyFont="1" applyFill="1" applyBorder="1" applyAlignment="1">
      <alignment horizontal="left" vertical="center"/>
    </xf>
    <xf numFmtId="0" fontId="0" fillId="13" borderId="6" xfId="0" applyFont="1" applyFill="1" applyBorder="1" applyAlignment="1">
      <alignment horizontal="center" vertical="center"/>
    </xf>
    <xf numFmtId="44" fontId="0" fillId="2" borderId="25" xfId="0" applyNumberFormat="1" applyFont="1" applyFill="1" applyBorder="1" applyAlignment="1">
      <alignment horizontal="left" vertical="center"/>
    </xf>
    <xf numFmtId="44" fontId="2" fillId="2" borderId="26" xfId="0" applyNumberFormat="1" applyFont="1" applyFill="1" applyBorder="1" applyAlignment="1">
      <alignment horizontal="center" vertical="center"/>
    </xf>
    <xf numFmtId="44" fontId="2" fillId="2" borderId="25" xfId="0" applyNumberFormat="1" applyFont="1" applyFill="1" applyBorder="1" applyAlignment="1">
      <alignment horizontal="left" vertical="center"/>
    </xf>
    <xf numFmtId="44" fontId="0" fillId="2" borderId="27" xfId="0" applyNumberFormat="1" applyFont="1" applyFill="1" applyBorder="1" applyAlignment="1">
      <alignment horizontal="left" vertical="center"/>
    </xf>
    <xf numFmtId="44" fontId="0" fillId="2" borderId="28" xfId="0" applyNumberFormat="1" applyFont="1" applyFill="1" applyBorder="1" applyAlignment="1">
      <alignment horizontal="center" vertical="center"/>
    </xf>
    <xf numFmtId="44" fontId="0" fillId="2" borderId="29" xfId="0" applyNumberFormat="1" applyFont="1" applyFill="1" applyBorder="1" applyAlignment="1">
      <alignment horizontal="left" vertical="center"/>
    </xf>
    <xf numFmtId="44" fontId="0" fillId="2" borderId="30" xfId="0" applyNumberFormat="1" applyFont="1" applyFill="1" applyBorder="1" applyAlignment="1">
      <alignment horizontal="center" vertical="center"/>
    </xf>
    <xf numFmtId="44" fontId="0" fillId="2" borderId="31" xfId="0" applyNumberFormat="1" applyFont="1" applyFill="1" applyBorder="1" applyAlignment="1">
      <alignment horizontal="left" vertical="center"/>
    </xf>
    <xf numFmtId="44" fontId="2" fillId="2" borderId="32" xfId="0" applyNumberFormat="1" applyFont="1" applyFill="1" applyBorder="1" applyAlignment="1">
      <alignment horizontal="center" vertical="center"/>
    </xf>
    <xf numFmtId="44" fontId="2" fillId="2" borderId="33" xfId="0" applyNumberFormat="1" applyFont="1" applyFill="1" applyBorder="1" applyAlignment="1">
      <alignment horizontal="left" vertical="center"/>
    </xf>
    <xf numFmtId="44" fontId="2" fillId="2" borderId="34" xfId="0" applyNumberFormat="1" applyFont="1" applyFill="1" applyBorder="1" applyAlignment="1">
      <alignment horizontal="center" vertical="center"/>
    </xf>
    <xf numFmtId="44" fontId="2" fillId="2" borderId="29" xfId="0" applyNumberFormat="1" applyFont="1" applyFill="1" applyBorder="1" applyAlignment="1">
      <alignment horizontal="left" vertical="center"/>
    </xf>
    <xf numFmtId="44" fontId="2" fillId="2" borderId="30" xfId="0" applyNumberFormat="1" applyFont="1" applyFill="1" applyBorder="1" applyAlignment="1">
      <alignment horizontal="center" vertical="center"/>
    </xf>
    <xf numFmtId="44" fontId="2" fillId="2" borderId="31" xfId="0" applyNumberFormat="1" applyFont="1" applyFill="1" applyBorder="1" applyAlignment="1">
      <alignment horizontal="left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left" vertical="center"/>
    </xf>
    <xf numFmtId="0" fontId="0" fillId="13" borderId="12" xfId="0" applyFont="1" applyFill="1" applyBorder="1" applyAlignment="1">
      <alignment horizontal="center" vertical="center"/>
    </xf>
    <xf numFmtId="44" fontId="0" fillId="4" borderId="6" xfId="0" applyNumberFormat="1" applyFont="1" applyFill="1" applyBorder="1" applyAlignment="1">
      <alignment horizontal="center" vertical="center"/>
    </xf>
    <xf numFmtId="44" fontId="0" fillId="4" borderId="22" xfId="0" applyNumberFormat="1" applyFont="1" applyFill="1" applyBorder="1" applyAlignment="1">
      <alignment horizontal="center" vertical="center"/>
    </xf>
    <xf numFmtId="44" fontId="0" fillId="4" borderId="5" xfId="0" applyNumberFormat="1" applyFont="1" applyFill="1" applyBorder="1" applyAlignment="1">
      <alignment horizontal="center" vertical="center"/>
    </xf>
    <xf numFmtId="44" fontId="2" fillId="4" borderId="13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/>
    </xf>
    <xf numFmtId="44" fontId="2" fillId="4" borderId="24" xfId="0" applyNumberFormat="1" applyFont="1" applyFill="1" applyBorder="1" applyAlignment="1">
      <alignment horizontal="center" vertical="center"/>
    </xf>
    <xf numFmtId="44" fontId="2" fillId="4" borderId="4" xfId="0" applyNumberFormat="1" applyFont="1" applyFill="1" applyBorder="1" applyAlignment="1">
      <alignment horizontal="center" vertical="center"/>
    </xf>
    <xf numFmtId="44" fontId="2" fillId="4" borderId="11" xfId="0" applyNumberFormat="1" applyFont="1" applyFill="1" applyBorder="1" applyAlignment="1">
      <alignment horizontal="center" vertical="center"/>
    </xf>
    <xf numFmtId="44" fontId="2" fillId="4" borderId="6" xfId="0" applyNumberFormat="1" applyFont="1" applyFill="1" applyBorder="1" applyAlignment="1">
      <alignment horizontal="center" vertical="center"/>
    </xf>
    <xf numFmtId="44" fontId="2" fillId="4" borderId="22" xfId="0" applyNumberFormat="1" applyFont="1" applyFill="1" applyBorder="1" applyAlignment="1">
      <alignment horizontal="center" vertical="center"/>
    </xf>
    <xf numFmtId="44" fontId="2" fillId="4" borderId="5" xfId="0" applyNumberFormat="1" applyFont="1" applyFill="1" applyBorder="1" applyAlignment="1">
      <alignment horizontal="center" vertical="center"/>
    </xf>
    <xf numFmtId="44" fontId="0" fillId="15" borderId="6" xfId="0" applyNumberFormat="1" applyFont="1" applyFill="1" applyBorder="1" applyAlignment="1">
      <alignment horizontal="center" vertical="center"/>
    </xf>
    <xf numFmtId="44" fontId="0" fillId="15" borderId="5" xfId="0" applyNumberFormat="1" applyFont="1" applyFill="1" applyBorder="1" applyAlignment="1">
      <alignment horizontal="center" vertical="center"/>
    </xf>
    <xf numFmtId="44" fontId="2" fillId="15" borderId="2" xfId="0" applyNumberFormat="1" applyFont="1" applyFill="1" applyBorder="1" applyAlignment="1">
      <alignment horizontal="center" vertical="center"/>
    </xf>
    <xf numFmtId="44" fontId="2" fillId="15" borderId="4" xfId="0" applyNumberFormat="1" applyFont="1" applyFill="1" applyBorder="1" applyAlignment="1">
      <alignment horizontal="center" vertical="center"/>
    </xf>
    <xf numFmtId="44" fontId="2" fillId="15" borderId="6" xfId="0" applyNumberFormat="1" applyFont="1" applyFill="1" applyBorder="1" applyAlignment="1">
      <alignment horizontal="center" vertical="center"/>
    </xf>
    <xf numFmtId="44" fontId="2" fillId="15" borderId="5" xfId="0" applyNumberFormat="1" applyFont="1" applyFill="1" applyBorder="1" applyAlignment="1">
      <alignment horizontal="center" vertical="center"/>
    </xf>
    <xf numFmtId="44" fontId="18" fillId="11" borderId="2" xfId="0" applyNumberFormat="1" applyFont="1" applyFill="1" applyBorder="1" applyAlignment="1">
      <alignment horizontal="left" vertical="center"/>
    </xf>
    <xf numFmtId="44" fontId="18" fillId="11" borderId="15" xfId="0" applyNumberFormat="1" applyFont="1" applyFill="1" applyBorder="1" applyAlignment="1">
      <alignment horizontal="left" vertical="center"/>
    </xf>
    <xf numFmtId="44" fontId="20" fillId="2" borderId="25" xfId="0" applyNumberFormat="1" applyFont="1" applyFill="1" applyBorder="1" applyAlignment="1">
      <alignment horizontal="left" vertical="center"/>
    </xf>
    <xf numFmtId="44" fontId="18" fillId="2" borderId="26" xfId="0" applyNumberFormat="1" applyFont="1" applyFill="1" applyBorder="1" applyAlignment="1">
      <alignment horizontal="center" vertical="center"/>
    </xf>
    <xf numFmtId="44" fontId="18" fillId="4" borderId="13" xfId="0" applyNumberFormat="1" applyFont="1" applyFill="1" applyBorder="1" applyAlignment="1">
      <alignment horizontal="center" vertical="center"/>
    </xf>
    <xf numFmtId="44" fontId="18" fillId="4" borderId="2" xfId="0" applyNumberFormat="1" applyFont="1" applyFill="1" applyBorder="1" applyAlignment="1">
      <alignment horizontal="center" vertical="center"/>
    </xf>
    <xf numFmtId="44" fontId="18" fillId="15" borderId="2" xfId="0" applyNumberFormat="1" applyFont="1" applyFill="1" applyBorder="1" applyAlignment="1">
      <alignment horizontal="center" vertical="center"/>
    </xf>
    <xf numFmtId="44" fontId="18" fillId="11" borderId="13" xfId="0" applyNumberFormat="1" applyFont="1" applyFill="1" applyBorder="1" applyAlignment="1">
      <alignment horizontal="left" vertical="center"/>
    </xf>
    <xf numFmtId="44" fontId="8" fillId="4" borderId="13" xfId="0" applyNumberFormat="1" applyFont="1" applyFill="1" applyBorder="1" applyAlignment="1">
      <alignment horizontal="center" vertical="center"/>
    </xf>
    <xf numFmtId="44" fontId="8" fillId="4" borderId="11" xfId="0" applyNumberFormat="1" applyFont="1" applyFill="1" applyBorder="1" applyAlignment="1">
      <alignment horizontal="center" vertical="center"/>
    </xf>
    <xf numFmtId="44" fontId="8" fillId="4" borderId="24" xfId="0" applyNumberFormat="1" applyFont="1" applyFill="1" applyBorder="1" applyAlignment="1">
      <alignment horizontal="center" vertical="center"/>
    </xf>
    <xf numFmtId="44" fontId="8" fillId="4" borderId="2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16" fontId="2" fillId="3" borderId="3" xfId="0" applyNumberFormat="1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44" fontId="2" fillId="11" borderId="17" xfId="0" applyNumberFormat="1" applyFont="1" applyFill="1" applyBorder="1" applyAlignment="1">
      <alignment horizontal="left" vertical="center"/>
    </xf>
    <xf numFmtId="44" fontId="2" fillId="11" borderId="3" xfId="0" applyNumberFormat="1" applyFont="1" applyFill="1" applyBorder="1" applyAlignment="1">
      <alignment horizontal="left" vertical="center"/>
    </xf>
    <xf numFmtId="44" fontId="2" fillId="11" borderId="18" xfId="0" applyNumberFormat="1" applyFont="1" applyFill="1" applyBorder="1" applyAlignment="1">
      <alignment horizontal="left" vertical="center"/>
    </xf>
    <xf numFmtId="44" fontId="2" fillId="4" borderId="35" xfId="0" applyNumberFormat="1" applyFont="1" applyFill="1" applyBorder="1" applyAlignment="1">
      <alignment horizontal="center" vertical="center"/>
    </xf>
    <xf numFmtId="44" fontId="2" fillId="4" borderId="14" xfId="0" applyNumberFormat="1" applyFont="1" applyFill="1" applyBorder="1" applyAlignment="1">
      <alignment horizontal="center" vertical="center"/>
    </xf>
    <xf numFmtId="44" fontId="2" fillId="15" borderId="14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6" fontId="18" fillId="3" borderId="2" xfId="0" applyNumberFormat="1" applyFont="1" applyFill="1" applyBorder="1" applyAlignment="1">
      <alignment horizontal="center" vertical="center" wrapText="1"/>
    </xf>
    <xf numFmtId="44" fontId="18" fillId="3" borderId="2" xfId="0" applyNumberFormat="1" applyFont="1" applyFill="1" applyBorder="1" applyAlignment="1">
      <alignment horizontal="left" vertical="center" wrapText="1"/>
    </xf>
    <xf numFmtId="44" fontId="18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" fontId="18" fillId="14" borderId="2" xfId="0" applyNumberFormat="1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left" vertical="center"/>
    </xf>
    <xf numFmtId="44" fontId="18" fillId="14" borderId="2" xfId="0" applyNumberFormat="1" applyFont="1" applyFill="1" applyBorder="1" applyAlignment="1">
      <alignment horizontal="left" vertical="center"/>
    </xf>
    <xf numFmtId="0" fontId="18" fillId="14" borderId="2" xfId="0" applyFont="1" applyFill="1" applyBorder="1" applyAlignment="1">
      <alignment horizontal="left" vertical="center" wrapText="1"/>
    </xf>
    <xf numFmtId="0" fontId="18" fillId="14" borderId="2" xfId="0" applyFont="1" applyFill="1" applyBorder="1" applyAlignment="1">
      <alignment horizontal="center" vertical="center" wrapText="1"/>
    </xf>
    <xf numFmtId="44" fontId="22" fillId="11" borderId="13" xfId="0" applyNumberFormat="1" applyFont="1" applyFill="1" applyBorder="1" applyAlignment="1">
      <alignment horizontal="left" vertical="center"/>
    </xf>
    <xf numFmtId="44" fontId="20" fillId="11" borderId="2" xfId="0" applyNumberFormat="1" applyFont="1" applyFill="1" applyBorder="1" applyAlignment="1">
      <alignment horizontal="left" vertical="center"/>
    </xf>
    <xf numFmtId="44" fontId="20" fillId="11" borderId="15" xfId="0" applyNumberFormat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 vertical="center" wrapText="1"/>
    </xf>
    <xf numFmtId="0" fontId="2" fillId="13" borderId="15" xfId="0" applyFont="1" applyFill="1" applyBorder="1" applyAlignment="1">
      <alignment vertical="center"/>
    </xf>
    <xf numFmtId="0" fontId="2" fillId="13" borderId="21" xfId="0" applyFont="1" applyFill="1" applyBorder="1" applyAlignment="1">
      <alignment vertical="center"/>
    </xf>
    <xf numFmtId="0" fontId="2" fillId="13" borderId="13" xfId="0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4" fillId="16" borderId="0" xfId="0" applyFont="1" applyFill="1" applyBorder="1" applyAlignment="1">
      <alignment horizontal="center"/>
    </xf>
    <xf numFmtId="0" fontId="25" fillId="16" borderId="0" xfId="0" applyNumberFormat="1" applyFont="1" applyFill="1" applyBorder="1" applyAlignment="1">
      <alignment horizontal="center"/>
    </xf>
    <xf numFmtId="0" fontId="24" fillId="16" borderId="0" xfId="0" applyNumberFormat="1" applyFont="1" applyFill="1" applyBorder="1" applyAlignment="1">
      <alignment horizontal="center"/>
    </xf>
    <xf numFmtId="10" fontId="25" fillId="16" borderId="36" xfId="0" applyNumberFormat="1" applyFont="1" applyFill="1" applyBorder="1" applyAlignment="1">
      <alignment horizontal="center"/>
    </xf>
    <xf numFmtId="0" fontId="24" fillId="16" borderId="37" xfId="0" applyFont="1" applyFill="1" applyBorder="1" applyAlignment="1">
      <alignment horizontal="center"/>
    </xf>
    <xf numFmtId="0" fontId="24" fillId="16" borderId="6" xfId="0" applyFont="1" applyFill="1" applyBorder="1" applyAlignment="1">
      <alignment horizontal="center"/>
    </xf>
    <xf numFmtId="0" fontId="24" fillId="16" borderId="9" xfId="0" applyFont="1" applyFill="1" applyBorder="1" applyAlignment="1">
      <alignment horizontal="center"/>
    </xf>
    <xf numFmtId="0" fontId="24" fillId="16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16" borderId="38" xfId="0" applyFill="1" applyBorder="1" applyAlignment="1">
      <alignment horizontal="left"/>
    </xf>
    <xf numFmtId="10" fontId="25" fillId="16" borderId="0" xfId="0" applyNumberFormat="1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0" xfId="0" applyFill="1" applyAlignment="1">
      <alignment horizontal="center" vertical="center"/>
    </xf>
    <xf numFmtId="0" fontId="24" fillId="17" borderId="39" xfId="0" applyFont="1" applyFill="1" applyBorder="1" applyAlignment="1">
      <alignment horizontal="left"/>
    </xf>
    <xf numFmtId="0" fontId="0" fillId="16" borderId="0" xfId="0" applyFill="1" applyBorder="1"/>
    <xf numFmtId="44" fontId="0" fillId="0" borderId="1" xfId="0" applyNumberFormat="1" applyBorder="1"/>
    <xf numFmtId="10" fontId="0" fillId="16" borderId="0" xfId="0" applyNumberFormat="1" applyFill="1" applyBorder="1"/>
    <xf numFmtId="43" fontId="11" fillId="18" borderId="1" xfId="0" applyNumberFormat="1" applyFont="1" applyFill="1" applyBorder="1" applyAlignment="1">
      <alignment horizontal="center"/>
    </xf>
    <xf numFmtId="43" fontId="0" fillId="16" borderId="6" xfId="0" applyNumberForma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16" borderId="0" xfId="0" applyNumberFormat="1" applyFill="1" applyBorder="1" applyAlignment="1">
      <alignment horizontal="center"/>
    </xf>
    <xf numFmtId="0" fontId="24" fillId="17" borderId="40" xfId="0" applyFont="1" applyFill="1" applyBorder="1" applyAlignment="1">
      <alignment horizontal="left"/>
    </xf>
    <xf numFmtId="44" fontId="0" fillId="0" borderId="5" xfId="0" applyNumberFormat="1" applyBorder="1"/>
    <xf numFmtId="43" fontId="11" fillId="18" borderId="5" xfId="0" applyNumberFormat="1" applyFont="1" applyFill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24" fillId="17" borderId="41" xfId="0" applyFont="1" applyFill="1" applyBorder="1" applyAlignment="1">
      <alignment horizontal="left"/>
    </xf>
    <xf numFmtId="44" fontId="0" fillId="0" borderId="2" xfId="0" applyNumberFormat="1" applyBorder="1"/>
    <xf numFmtId="43" fontId="11" fillId="18" borderId="2" xfId="0" applyNumberFormat="1" applyFont="1" applyFill="1" applyBorder="1" applyAlignment="1">
      <alignment horizontal="center"/>
    </xf>
    <xf numFmtId="43" fontId="11" fillId="0" borderId="2" xfId="0" applyNumberFormat="1" applyFont="1" applyFill="1" applyBorder="1" applyAlignment="1">
      <alignment horizontal="center"/>
    </xf>
    <xf numFmtId="0" fontId="24" fillId="17" borderId="42" xfId="0" applyFont="1" applyFill="1" applyBorder="1" applyAlignment="1">
      <alignment horizontal="left"/>
    </xf>
    <xf numFmtId="44" fontId="0" fillId="0" borderId="3" xfId="0" applyNumberFormat="1" applyBorder="1"/>
    <xf numFmtId="43" fontId="11" fillId="18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43" fontId="11" fillId="16" borderId="3" xfId="0" applyNumberFormat="1" applyFont="1" applyFill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0" fontId="0" fillId="16" borderId="16" xfId="0" applyFill="1" applyBorder="1" applyAlignment="1">
      <alignment horizontal="center"/>
    </xf>
    <xf numFmtId="44" fontId="0" fillId="0" borderId="0" xfId="0" applyNumberFormat="1" applyBorder="1"/>
    <xf numFmtId="43" fontId="0" fillId="16" borderId="16" xfId="0" applyNumberFormat="1" applyFill="1" applyBorder="1" applyAlignment="1">
      <alignment horizontal="center"/>
    </xf>
    <xf numFmtId="43" fontId="0" fillId="16" borderId="8" xfId="0" applyNumberFormat="1" applyFill="1" applyBorder="1" applyAlignment="1">
      <alignment horizontal="center"/>
    </xf>
    <xf numFmtId="0" fontId="24" fillId="17" borderId="12" xfId="0" applyFont="1" applyFill="1" applyBorder="1" applyAlignment="1">
      <alignment horizontal="center"/>
    </xf>
    <xf numFmtId="0" fontId="24" fillId="16" borderId="0" xfId="0" applyFont="1" applyFill="1" applyAlignment="1">
      <alignment horizontal="center"/>
    </xf>
    <xf numFmtId="44" fontId="24" fillId="0" borderId="12" xfId="0" applyNumberFormat="1" applyFont="1" applyBorder="1" applyAlignment="1">
      <alignment horizontal="center"/>
    </xf>
    <xf numFmtId="10" fontId="24" fillId="16" borderId="0" xfId="0" applyNumberFormat="1" applyFont="1" applyFill="1" applyAlignment="1">
      <alignment horizontal="center"/>
    </xf>
    <xf numFmtId="43" fontId="24" fillId="18" borderId="12" xfId="0" applyNumberFormat="1" applyFont="1" applyFill="1" applyBorder="1" applyAlignment="1">
      <alignment horizontal="center"/>
    </xf>
    <xf numFmtId="43" fontId="24" fillId="16" borderId="12" xfId="0" applyNumberFormat="1" applyFont="1" applyFill="1" applyBorder="1" applyAlignment="1">
      <alignment horizontal="center"/>
    </xf>
    <xf numFmtId="43" fontId="24" fillId="16" borderId="6" xfId="0" applyNumberFormat="1" applyFont="1" applyFill="1" applyBorder="1" applyAlignment="1">
      <alignment horizontal="center"/>
    </xf>
    <xf numFmtId="43" fontId="24" fillId="0" borderId="12" xfId="0" applyNumberFormat="1" applyFont="1" applyBorder="1" applyAlignment="1">
      <alignment horizontal="center"/>
    </xf>
    <xf numFmtId="43" fontId="24" fillId="16" borderId="10" xfId="0" applyNumberFormat="1" applyFont="1" applyFill="1" applyBorder="1" applyAlignment="1">
      <alignment horizontal="center"/>
    </xf>
    <xf numFmtId="0" fontId="24" fillId="16" borderId="16" xfId="0" applyFont="1" applyFill="1" applyBorder="1" applyAlignment="1">
      <alignment horizontal="center"/>
    </xf>
    <xf numFmtId="44" fontId="24" fillId="16" borderId="0" xfId="0" applyNumberFormat="1" applyFont="1" applyFill="1" applyBorder="1" applyAlignment="1">
      <alignment horizontal="center"/>
    </xf>
    <xf numFmtId="43" fontId="24" fillId="16" borderId="0" xfId="0" applyNumberFormat="1" applyFont="1" applyFill="1" applyBorder="1" applyAlignment="1">
      <alignment horizontal="center"/>
    </xf>
    <xf numFmtId="43" fontId="24" fillId="16" borderId="16" xfId="0" applyNumberFormat="1" applyFont="1" applyFill="1" applyBorder="1" applyAlignment="1">
      <alignment horizontal="center"/>
    </xf>
    <xf numFmtId="0" fontId="0" fillId="16" borderId="0" xfId="0" applyFill="1"/>
    <xf numFmtId="10" fontId="0" fillId="16" borderId="0" xfId="0" applyNumberFormat="1" applyFill="1"/>
    <xf numFmtId="10" fontId="0" fillId="16" borderId="0" xfId="0" applyNumberFormat="1" applyFill="1" applyBorder="1" applyAlignment="1">
      <alignment horizontal="center"/>
    </xf>
    <xf numFmtId="10" fontId="0" fillId="16" borderId="38" xfId="0" applyNumberFormat="1" applyFill="1" applyBorder="1" applyAlignment="1">
      <alignment horizontal="center"/>
    </xf>
    <xf numFmtId="43" fontId="0" fillId="16" borderId="10" xfId="0" applyNumberFormat="1" applyFill="1" applyBorder="1" applyAlignment="1">
      <alignment horizontal="center"/>
    </xf>
    <xf numFmtId="0" fontId="26" fillId="16" borderId="0" xfId="0" applyFont="1" applyFill="1" applyBorder="1" applyAlignment="1">
      <alignment horizontal="center"/>
    </xf>
    <xf numFmtId="0" fontId="27" fillId="16" borderId="0" xfId="0" applyFont="1" applyFill="1" applyBorder="1" applyAlignment="1">
      <alignment horizontal="center"/>
    </xf>
    <xf numFmtId="0" fontId="24" fillId="16" borderId="38" xfId="0" applyFont="1" applyFill="1" applyBorder="1" applyAlignment="1">
      <alignment horizontal="center"/>
    </xf>
    <xf numFmtId="0" fontId="0" fillId="16" borderId="44" xfId="0" applyFill="1" applyBorder="1" applyAlignment="1">
      <alignment vertical="center"/>
    </xf>
    <xf numFmtId="44" fontId="24" fillId="0" borderId="45" xfId="0" applyNumberFormat="1" applyFont="1" applyBorder="1" applyAlignment="1">
      <alignment horizontal="center" vertical="center"/>
    </xf>
    <xf numFmtId="10" fontId="28" fillId="0" borderId="46" xfId="0" applyNumberFormat="1" applyFont="1" applyBorder="1" applyAlignment="1">
      <alignment horizontal="center" vertical="center"/>
    </xf>
    <xf numFmtId="43" fontId="0" fillId="0" borderId="47" xfId="0" applyNumberFormat="1" applyBorder="1" applyAlignment="1">
      <alignment vertical="center"/>
    </xf>
    <xf numFmtId="43" fontId="0" fillId="16" borderId="6" xfId="0" applyNumberFormat="1" applyFill="1" applyBorder="1" applyAlignment="1">
      <alignment horizontal="center" vertical="center"/>
    </xf>
    <xf numFmtId="44" fontId="24" fillId="0" borderId="49" xfId="0" applyNumberFormat="1" applyFont="1" applyBorder="1" applyAlignment="1">
      <alignment horizontal="center" vertical="center"/>
    </xf>
    <xf numFmtId="43" fontId="0" fillId="18" borderId="2" xfId="0" applyNumberFormat="1" applyFill="1" applyBorder="1" applyAlignment="1">
      <alignment vertical="center"/>
    </xf>
    <xf numFmtId="44" fontId="24" fillId="0" borderId="49" xfId="0" applyNumberFormat="1" applyFont="1" applyFill="1" applyBorder="1" applyAlignment="1">
      <alignment horizontal="center" vertical="center"/>
    </xf>
    <xf numFmtId="44" fontId="24" fillId="0" borderId="49" xfId="0" applyNumberFormat="1" applyFont="1" applyBorder="1" applyAlignment="1">
      <alignment vertical="center"/>
    </xf>
    <xf numFmtId="44" fontId="24" fillId="16" borderId="49" xfId="0" applyNumberFormat="1" applyFont="1" applyFill="1" applyBorder="1" applyAlignment="1">
      <alignment horizontal="center" vertical="center"/>
    </xf>
    <xf numFmtId="43" fontId="0" fillId="18" borderId="13" xfId="0" applyNumberFormat="1" applyFill="1" applyBorder="1" applyAlignment="1">
      <alignment vertical="center"/>
    </xf>
    <xf numFmtId="44" fontId="24" fillId="0" borderId="53" xfId="0" applyNumberFormat="1" applyFont="1" applyFill="1" applyBorder="1" applyAlignment="1">
      <alignment horizontal="center" vertical="center"/>
    </xf>
    <xf numFmtId="10" fontId="28" fillId="0" borderId="54" xfId="0" applyNumberFormat="1" applyFont="1" applyBorder="1" applyAlignment="1">
      <alignment horizontal="center" vertical="center"/>
    </xf>
    <xf numFmtId="43" fontId="0" fillId="18" borderId="3" xfId="0" applyNumberFormat="1" applyFill="1" applyBorder="1" applyAlignment="1">
      <alignment vertical="center"/>
    </xf>
    <xf numFmtId="0" fontId="30" fillId="16" borderId="16" xfId="0" applyFont="1" applyFill="1" applyBorder="1"/>
    <xf numFmtId="10" fontId="28" fillId="16" borderId="0" xfId="0" applyNumberFormat="1" applyFont="1" applyFill="1" applyBorder="1" applyAlignment="1">
      <alignment horizontal="center"/>
    </xf>
    <xf numFmtId="43" fontId="0" fillId="16" borderId="0" xfId="0" applyNumberFormat="1" applyFill="1" applyBorder="1"/>
    <xf numFmtId="0" fontId="30" fillId="16" borderId="0" xfId="0" applyFont="1" applyFill="1" applyBorder="1"/>
    <xf numFmtId="0" fontId="31" fillId="19" borderId="12" xfId="0" applyFont="1" applyFill="1" applyBorder="1" applyAlignment="1">
      <alignment horizontal="center"/>
    </xf>
    <xf numFmtId="44" fontId="32" fillId="0" borderId="10" xfId="0" applyNumberFormat="1" applyFont="1" applyBorder="1"/>
    <xf numFmtId="44" fontId="33" fillId="19" borderId="12" xfId="0" applyNumberFormat="1" applyFont="1" applyFill="1" applyBorder="1" applyAlignment="1">
      <alignment horizontal="center" vertical="center"/>
    </xf>
    <xf numFmtId="10" fontId="32" fillId="0" borderId="0" xfId="0" applyNumberFormat="1" applyFont="1" applyBorder="1"/>
    <xf numFmtId="43" fontId="24" fillId="16" borderId="55" xfId="0" applyNumberFormat="1" applyFont="1" applyFill="1" applyBorder="1" applyAlignment="1">
      <alignment horizontal="center"/>
    </xf>
    <xf numFmtId="0" fontId="12" fillId="16" borderId="8" xfId="0" applyFont="1" applyFill="1" applyBorder="1" applyAlignment="1">
      <alignment horizontal="center"/>
    </xf>
    <xf numFmtId="43" fontId="0" fillId="16" borderId="56" xfId="0" applyNumberFormat="1" applyFill="1" applyBorder="1" applyAlignment="1">
      <alignment horizontal="center"/>
    </xf>
    <xf numFmtId="0" fontId="31" fillId="20" borderId="12" xfId="0" applyFont="1" applyFill="1" applyBorder="1" applyAlignment="1">
      <alignment horizontal="center"/>
    </xf>
    <xf numFmtId="40" fontId="24" fillId="16" borderId="57" xfId="0" applyNumberFormat="1" applyFont="1" applyFill="1" applyBorder="1" applyAlignment="1">
      <alignment horizontal="center"/>
    </xf>
    <xf numFmtId="40" fontId="24" fillId="16" borderId="0" xfId="0" applyNumberFormat="1" applyFont="1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2" fontId="11" fillId="16" borderId="0" xfId="0" applyNumberFormat="1" applyFont="1" applyFill="1"/>
    <xf numFmtId="40" fontId="24" fillId="16" borderId="12" xfId="0" applyNumberFormat="1" applyFont="1" applyFill="1" applyBorder="1" applyAlignment="1">
      <alignment horizontal="center"/>
    </xf>
    <xf numFmtId="40" fontId="24" fillId="16" borderId="16" xfId="0" applyNumberFormat="1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2" borderId="12" xfId="0" applyNumberFormat="1" applyFill="1" applyBorder="1" applyAlignment="1">
      <alignment horizontal="center" vertical="center"/>
    </xf>
    <xf numFmtId="0" fontId="11" fillId="16" borderId="0" xfId="0" applyFont="1" applyFill="1" applyAlignment="1">
      <alignment horizontal="left"/>
    </xf>
    <xf numFmtId="0" fontId="0" fillId="0" borderId="0" xfId="0"/>
    <xf numFmtId="43" fontId="11" fillId="0" borderId="1" xfId="0" applyNumberFormat="1" applyFont="1" applyFill="1" applyBorder="1" applyAlignment="1">
      <alignment horizontal="center"/>
    </xf>
    <xf numFmtId="43" fontId="11" fillId="0" borderId="5" xfId="0" applyNumberFormat="1" applyFont="1" applyFill="1" applyBorder="1" applyAlignment="1">
      <alignment horizontal="center"/>
    </xf>
    <xf numFmtId="10" fontId="28" fillId="0" borderId="50" xfId="0" applyNumberFormat="1" applyFont="1" applyBorder="1" applyAlignment="1">
      <alignment horizontal="center" vertical="center"/>
    </xf>
    <xf numFmtId="43" fontId="0" fillId="0" borderId="2" xfId="0" applyNumberFormat="1" applyBorder="1" applyAlignment="1">
      <alignment vertical="center"/>
    </xf>
    <xf numFmtId="43" fontId="0" fillId="0" borderId="13" xfId="0" applyNumberFormat="1" applyBorder="1" applyAlignment="1">
      <alignment vertical="center"/>
    </xf>
    <xf numFmtId="0" fontId="25" fillId="16" borderId="44" xfId="0" applyNumberFormat="1" applyFont="1" applyFill="1" applyBorder="1" applyAlignment="1">
      <alignment horizontal="center" vertical="center"/>
    </xf>
    <xf numFmtId="10" fontId="0" fillId="0" borderId="0" xfId="0" applyNumberFormat="1"/>
    <xf numFmtId="43" fontId="0" fillId="21" borderId="2" xfId="0" applyNumberFormat="1" applyFill="1" applyBorder="1" applyAlignment="1">
      <alignment vertical="center"/>
    </xf>
    <xf numFmtId="43" fontId="0" fillId="21" borderId="13" xfId="0" applyNumberFormat="1" applyFill="1" applyBorder="1" applyAlignment="1">
      <alignment vertical="center"/>
    </xf>
    <xf numFmtId="43" fontId="0" fillId="0" borderId="2" xfId="0" applyNumberFormat="1" applyFill="1" applyBorder="1" applyAlignment="1">
      <alignment vertical="center"/>
    </xf>
    <xf numFmtId="43" fontId="0" fillId="0" borderId="13" xfId="0" applyNumberFormat="1" applyFill="1" applyBorder="1" applyAlignment="1">
      <alignment vertical="center"/>
    </xf>
    <xf numFmtId="43" fontId="0" fillId="0" borderId="3" xfId="0" applyNumberFormat="1" applyFill="1" applyBorder="1" applyAlignment="1">
      <alignment vertical="center"/>
    </xf>
    <xf numFmtId="43" fontId="0" fillId="21" borderId="3" xfId="0" applyNumberFormat="1" applyFill="1" applyBorder="1" applyAlignment="1">
      <alignment vertical="center"/>
    </xf>
    <xf numFmtId="0" fontId="24" fillId="22" borderId="37" xfId="0" applyFont="1" applyFill="1" applyBorder="1" applyAlignment="1">
      <alignment horizontal="center"/>
    </xf>
    <xf numFmtId="43" fontId="0" fillId="21" borderId="47" xfId="0" applyNumberFormat="1" applyFill="1" applyBorder="1" applyAlignment="1">
      <alignment vertical="center"/>
    </xf>
    <xf numFmtId="43" fontId="11" fillId="21" borderId="5" xfId="0" applyNumberFormat="1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 vertical="center"/>
    </xf>
    <xf numFmtId="43" fontId="11" fillId="21" borderId="1" xfId="0" applyNumberFormat="1" applyFont="1" applyFill="1" applyBorder="1" applyAlignment="1">
      <alignment horizontal="center"/>
    </xf>
    <xf numFmtId="43" fontId="11" fillId="16" borderId="5" xfId="0" applyNumberFormat="1" applyFont="1" applyFill="1" applyBorder="1" applyAlignment="1">
      <alignment horizontal="center"/>
    </xf>
    <xf numFmtId="43" fontId="0" fillId="0" borderId="16" xfId="0" applyNumberFormat="1" applyFill="1" applyBorder="1" applyAlignment="1">
      <alignment horizontal="center"/>
    </xf>
    <xf numFmtId="43" fontId="24" fillId="0" borderId="12" xfId="0" applyNumberFormat="1" applyFont="1" applyFill="1" applyBorder="1" applyAlignment="1">
      <alignment horizontal="center"/>
    </xf>
    <xf numFmtId="43" fontId="0" fillId="0" borderId="47" xfId="0" applyNumberFormat="1" applyFill="1" applyBorder="1" applyAlignment="1">
      <alignment vertical="center"/>
    </xf>
    <xf numFmtId="43" fontId="11" fillId="16" borderId="1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11" fillId="23" borderId="43" xfId="0" applyFont="1" applyFill="1" applyBorder="1" applyAlignment="1">
      <alignment vertical="center"/>
    </xf>
    <xf numFmtId="0" fontId="11" fillId="23" borderId="48" xfId="0" applyFont="1" applyFill="1" applyBorder="1" applyAlignment="1">
      <alignment vertical="center"/>
    </xf>
    <xf numFmtId="0" fontId="11" fillId="23" borderId="51" xfId="0" applyFont="1" applyFill="1" applyBorder="1" applyAlignment="1">
      <alignment vertical="center"/>
    </xf>
    <xf numFmtId="0" fontId="11" fillId="23" borderId="52" xfId="0" applyFont="1" applyFill="1" applyBorder="1" applyAlignment="1">
      <alignment vertical="center"/>
    </xf>
    <xf numFmtId="0" fontId="11" fillId="17" borderId="48" xfId="0" applyFont="1" applyFill="1" applyBorder="1" applyAlignment="1">
      <alignment vertical="center"/>
    </xf>
    <xf numFmtId="0" fontId="11" fillId="23" borderId="60" xfId="0" applyFont="1" applyFill="1" applyBorder="1" applyAlignment="1">
      <alignment vertical="center"/>
    </xf>
    <xf numFmtId="0" fontId="11" fillId="17" borderId="62" xfId="0" applyFont="1" applyFill="1" applyBorder="1" applyAlignment="1">
      <alignment vertical="center"/>
    </xf>
    <xf numFmtId="0" fontId="11" fillId="17" borderId="52" xfId="0" applyFont="1" applyFill="1" applyBorder="1" applyAlignment="1">
      <alignment vertical="center"/>
    </xf>
    <xf numFmtId="0" fontId="11" fillId="23" borderId="62" xfId="0" applyFont="1" applyFill="1" applyBorder="1" applyAlignment="1">
      <alignment vertical="center"/>
    </xf>
    <xf numFmtId="43" fontId="0" fillId="17" borderId="12" xfId="0" applyNumberFormat="1" applyFill="1" applyBorder="1" applyAlignment="1">
      <alignment horizontal="center" vertical="center"/>
    </xf>
    <xf numFmtId="43" fontId="0" fillId="23" borderId="12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16" borderId="0" xfId="0" applyFont="1" applyFill="1" applyBorder="1" applyAlignment="1"/>
    <xf numFmtId="43" fontId="2" fillId="18" borderId="13" xfId="0" applyNumberFormat="1" applyFont="1" applyFill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43" fontId="2" fillId="18" borderId="2" xfId="0" applyNumberFormat="1" applyFont="1" applyFill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2" fillId="21" borderId="2" xfId="0" applyNumberFormat="1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  <xf numFmtId="43" fontId="2" fillId="21" borderId="13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44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35" fillId="0" borderId="0" xfId="0" applyFont="1" applyAlignment="1">
      <alignment horizontal="left" vertical="center"/>
    </xf>
    <xf numFmtId="43" fontId="2" fillId="16" borderId="16" xfId="0" applyNumberFormat="1" applyFont="1" applyFill="1" applyBorder="1" applyAlignment="1">
      <alignment horizontal="center"/>
    </xf>
    <xf numFmtId="10" fontId="2" fillId="16" borderId="0" xfId="0" applyNumberFormat="1" applyFont="1" applyFill="1" applyBorder="1" applyAlignment="1">
      <alignment horizontal="center"/>
    </xf>
    <xf numFmtId="43" fontId="2" fillId="0" borderId="47" xfId="0" applyNumberFormat="1" applyFont="1" applyBorder="1" applyAlignment="1">
      <alignment vertical="center"/>
    </xf>
    <xf numFmtId="43" fontId="2" fillId="16" borderId="2" xfId="0" applyNumberFormat="1" applyFont="1" applyFill="1" applyBorder="1" applyAlignment="1">
      <alignment vertical="center"/>
    </xf>
    <xf numFmtId="16" fontId="0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21" borderId="0" xfId="0" applyNumberFormat="1" applyFill="1" applyAlignment="1">
      <alignment horizontal="right" vertical="center"/>
    </xf>
    <xf numFmtId="43" fontId="2" fillId="21" borderId="47" xfId="0" applyNumberFormat="1" applyFont="1" applyFill="1" applyBorder="1" applyAlignment="1">
      <alignment vertical="center"/>
    </xf>
    <xf numFmtId="43" fontId="2" fillId="18" borderId="15" xfId="0" applyNumberFormat="1" applyFont="1" applyFill="1" applyBorder="1" applyAlignment="1">
      <alignment vertical="center"/>
    </xf>
    <xf numFmtId="43" fontId="2" fillId="21" borderId="15" xfId="0" applyNumberFormat="1" applyFont="1" applyFill="1" applyBorder="1" applyAlignment="1">
      <alignment vertical="center"/>
    </xf>
    <xf numFmtId="43" fontId="0" fillId="21" borderId="21" xfId="0" applyNumberFormat="1" applyFill="1" applyBorder="1" applyAlignment="1">
      <alignment vertical="center"/>
    </xf>
    <xf numFmtId="43" fontId="0" fillId="0" borderId="6" xfId="0" applyNumberFormat="1" applyBorder="1" applyAlignment="1">
      <alignment horizontal="right" vertical="center"/>
    </xf>
    <xf numFmtId="43" fontId="11" fillId="21" borderId="2" xfId="0" applyNumberFormat="1" applyFont="1" applyFill="1" applyBorder="1" applyAlignment="1">
      <alignment horizontal="center"/>
    </xf>
    <xf numFmtId="43" fontId="2" fillId="21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center"/>
    </xf>
    <xf numFmtId="43" fontId="2" fillId="0" borderId="6" xfId="0" applyNumberFormat="1" applyFont="1" applyBorder="1" applyAlignment="1">
      <alignment horizontal="right" vertical="center"/>
    </xf>
    <xf numFmtId="43" fontId="2" fillId="16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17" fillId="21" borderId="13" xfId="0" applyNumberFormat="1" applyFont="1" applyFill="1" applyBorder="1" applyAlignment="1">
      <alignment vertical="center"/>
    </xf>
    <xf numFmtId="43" fontId="11" fillId="18" borderId="67" xfId="0" applyNumberFormat="1" applyFont="1" applyFill="1" applyBorder="1" applyAlignment="1">
      <alignment horizontal="center"/>
    </xf>
    <xf numFmtId="43" fontId="11" fillId="21" borderId="67" xfId="0" applyNumberFormat="1" applyFont="1" applyFill="1" applyBorder="1" applyAlignment="1">
      <alignment horizontal="center"/>
    </xf>
    <xf numFmtId="0" fontId="34" fillId="16" borderId="0" xfId="0" applyFont="1" applyFill="1" applyAlignment="1">
      <alignment horizontal="center"/>
    </xf>
    <xf numFmtId="16" fontId="36" fillId="16" borderId="0" xfId="0" applyNumberFormat="1" applyFont="1" applyFill="1" applyAlignment="1">
      <alignment horizontal="center"/>
    </xf>
    <xf numFmtId="0" fontId="34" fillId="16" borderId="0" xfId="0" applyFont="1" applyFill="1"/>
    <xf numFmtId="16" fontId="0" fillId="16" borderId="0" xfId="0" applyNumberFormat="1" applyFill="1" applyBorder="1" applyAlignment="1">
      <alignment horizontal="center"/>
    </xf>
    <xf numFmtId="44" fontId="0" fillId="16" borderId="0" xfId="0" applyNumberFormat="1" applyFill="1" applyBorder="1"/>
    <xf numFmtId="0" fontId="2" fillId="16" borderId="0" xfId="0" applyFont="1" applyFill="1"/>
    <xf numFmtId="0" fontId="24" fillId="24" borderId="39" xfId="0" applyFont="1" applyFill="1" applyBorder="1" applyAlignment="1">
      <alignment horizontal="left"/>
    </xf>
    <xf numFmtId="0" fontId="24" fillId="24" borderId="40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left"/>
    </xf>
    <xf numFmtId="0" fontId="24" fillId="24" borderId="12" xfId="0" applyFont="1" applyFill="1" applyBorder="1" applyAlignment="1">
      <alignment horizontal="center"/>
    </xf>
    <xf numFmtId="0" fontId="24" fillId="16" borderId="40" xfId="0" applyFont="1" applyFill="1" applyBorder="1" applyAlignment="1">
      <alignment horizontal="left"/>
    </xf>
    <xf numFmtId="0" fontId="37" fillId="16" borderId="0" xfId="0" applyFont="1" applyFill="1" applyAlignment="1">
      <alignment horizontal="center"/>
    </xf>
    <xf numFmtId="43" fontId="11" fillId="16" borderId="67" xfId="0" applyNumberFormat="1" applyFont="1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24" fillId="2" borderId="59" xfId="0" applyFont="1" applyFill="1" applyBorder="1" applyAlignment="1">
      <alignment horizontal="center"/>
    </xf>
    <xf numFmtId="43" fontId="11" fillId="16" borderId="47" xfId="0" applyNumberFormat="1" applyFont="1" applyFill="1" applyBorder="1" applyAlignment="1">
      <alignment horizontal="center"/>
    </xf>
    <xf numFmtId="0" fontId="24" fillId="17" borderId="69" xfId="0" applyFont="1" applyFill="1" applyBorder="1" applyAlignment="1">
      <alignment horizontal="left"/>
    </xf>
    <xf numFmtId="44" fontId="0" fillId="17" borderId="12" xfId="0" applyNumberFormat="1" applyFill="1" applyBorder="1"/>
    <xf numFmtId="0" fontId="15" fillId="17" borderId="12" xfId="0" applyFont="1" applyFill="1" applyBorder="1" applyAlignment="1">
      <alignment horizontal="center"/>
    </xf>
    <xf numFmtId="0" fontId="1" fillId="17" borderId="71" xfId="0" applyFont="1" applyFill="1" applyBorder="1" applyAlignment="1">
      <alignment horizontal="center" vertical="center" textRotation="90"/>
    </xf>
    <xf numFmtId="0" fontId="1" fillId="17" borderId="6" xfId="0" applyFont="1" applyFill="1" applyBorder="1" applyAlignment="1">
      <alignment horizontal="center" vertical="center" textRotation="90"/>
    </xf>
    <xf numFmtId="0" fontId="1" fillId="17" borderId="14" xfId="0" applyFont="1" applyFill="1" applyBorder="1" applyAlignment="1">
      <alignment horizontal="center" vertical="center" textRotation="90"/>
    </xf>
    <xf numFmtId="0" fontId="1" fillId="24" borderId="71" xfId="0" applyFont="1" applyFill="1" applyBorder="1" applyAlignment="1">
      <alignment horizontal="center" vertical="center" textRotation="90"/>
    </xf>
    <xf numFmtId="0" fontId="1" fillId="24" borderId="6" xfId="0" applyFont="1" applyFill="1" applyBorder="1" applyAlignment="1">
      <alignment horizontal="center" vertical="center" textRotation="90"/>
    </xf>
    <xf numFmtId="0" fontId="1" fillId="24" borderId="14" xfId="0" applyFont="1" applyFill="1" applyBorder="1" applyAlignment="1">
      <alignment horizontal="center" vertical="center" textRotation="90"/>
    </xf>
    <xf numFmtId="0" fontId="1" fillId="23" borderId="61" xfId="0" applyFont="1" applyFill="1" applyBorder="1" applyAlignment="1">
      <alignment horizontal="center" vertical="center" textRotation="90"/>
    </xf>
    <xf numFmtId="0" fontId="1" fillId="23" borderId="12" xfId="0" applyFont="1" applyFill="1" applyBorder="1" applyAlignment="1">
      <alignment horizontal="center" vertical="center" textRotation="90"/>
    </xf>
    <xf numFmtId="43" fontId="29" fillId="23" borderId="12" xfId="0" applyNumberFormat="1" applyFont="1" applyFill="1" applyBorder="1" applyAlignment="1">
      <alignment horizontal="center" vertical="center"/>
    </xf>
    <xf numFmtId="0" fontId="1" fillId="17" borderId="61" xfId="0" applyFont="1" applyFill="1" applyBorder="1" applyAlignment="1">
      <alignment horizontal="center" vertical="center" textRotation="90"/>
    </xf>
    <xf numFmtId="0" fontId="1" fillId="17" borderId="12" xfId="0" applyFont="1" applyFill="1" applyBorder="1" applyAlignment="1">
      <alignment horizontal="center" vertical="center" textRotation="90"/>
    </xf>
    <xf numFmtId="43" fontId="29" fillId="17" borderId="12" xfId="0" applyNumberFormat="1" applyFont="1" applyFill="1" applyBorder="1" applyAlignment="1">
      <alignment horizontal="center" vertical="center"/>
    </xf>
    <xf numFmtId="0" fontId="1" fillId="23" borderId="65" xfId="0" applyFont="1" applyFill="1" applyBorder="1" applyAlignment="1">
      <alignment horizontal="center" vertical="center" textRotation="90"/>
    </xf>
    <xf numFmtId="0" fontId="1" fillId="23" borderId="66" xfId="0" applyFont="1" applyFill="1" applyBorder="1" applyAlignment="1">
      <alignment horizontal="center" vertical="center" textRotation="90"/>
    </xf>
    <xf numFmtId="0" fontId="1" fillId="17" borderId="64" xfId="0" applyFont="1" applyFill="1" applyBorder="1" applyAlignment="1">
      <alignment horizontal="center" vertical="center" textRotation="90"/>
    </xf>
    <xf numFmtId="0" fontId="1" fillId="17" borderId="63" xfId="0" applyFont="1" applyFill="1" applyBorder="1" applyAlignment="1">
      <alignment horizontal="center" vertical="center" textRotation="90"/>
    </xf>
    <xf numFmtId="0" fontId="24" fillId="16" borderId="70" xfId="0" applyFont="1" applyFill="1" applyBorder="1" applyAlignment="1">
      <alignment horizontal="left" vertical="center"/>
    </xf>
    <xf numFmtId="0" fontId="24" fillId="17" borderId="6" xfId="0" applyFont="1" applyFill="1" applyBorder="1" applyAlignment="1">
      <alignment horizontal="left" vertical="center"/>
    </xf>
    <xf numFmtId="0" fontId="37" fillId="16" borderId="0" xfId="0" applyFont="1" applyFill="1" applyAlignment="1">
      <alignment horizontal="center"/>
    </xf>
    <xf numFmtId="0" fontId="24" fillId="16" borderId="0" xfId="0" applyFont="1" applyFill="1" applyBorder="1" applyAlignment="1">
      <alignment horizontal="right"/>
    </xf>
    <xf numFmtId="0" fontId="24" fillId="16" borderId="11" xfId="0" applyFont="1" applyFill="1" applyBorder="1" applyAlignment="1">
      <alignment horizontal="right"/>
    </xf>
    <xf numFmtId="10" fontId="38" fillId="16" borderId="0" xfId="0" applyNumberFormat="1" applyFont="1" applyFill="1" applyAlignment="1">
      <alignment horizontal="right" vertical="center"/>
    </xf>
    <xf numFmtId="10" fontId="38" fillId="16" borderId="36" xfId="0" applyNumberFormat="1" applyFont="1" applyFill="1" applyBorder="1" applyAlignment="1">
      <alignment horizontal="right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" fontId="2" fillId="3" borderId="1" xfId="0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11" borderId="19" xfId="0" applyNumberFormat="1" applyFont="1" applyFill="1" applyBorder="1" applyAlignment="1">
      <alignment horizontal="left" vertical="center"/>
    </xf>
    <xf numFmtId="44" fontId="2" fillId="11" borderId="1" xfId="0" applyNumberFormat="1" applyFont="1" applyFill="1" applyBorder="1" applyAlignment="1">
      <alignment horizontal="left" vertical="center"/>
    </xf>
    <xf numFmtId="44" fontId="2" fillId="11" borderId="20" xfId="0" applyNumberFormat="1" applyFont="1" applyFill="1" applyBorder="1" applyAlignment="1">
      <alignment horizontal="left" vertical="center"/>
    </xf>
    <xf numFmtId="16" fontId="2" fillId="2" borderId="1" xfId="0" applyNumberFormat="1" applyFont="1" applyFill="1" applyBorder="1" applyAlignment="1">
      <alignment horizontal="center" vertical="center"/>
    </xf>
    <xf numFmtId="16" fontId="2" fillId="13" borderId="3" xfId="0" applyNumberFormat="1" applyFont="1" applyFill="1" applyBorder="1" applyAlignment="1">
      <alignment horizontal="center" vertical="center"/>
    </xf>
    <xf numFmtId="44" fontId="2" fillId="13" borderId="3" xfId="0" applyNumberFormat="1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center" wrapText="1"/>
    </xf>
    <xf numFmtId="0" fontId="2" fillId="13" borderId="3" xfId="0" applyFont="1" applyFill="1" applyBorder="1" applyAlignment="1">
      <alignment horizontal="center" vertical="center" wrapText="1"/>
    </xf>
    <xf numFmtId="44" fontId="2" fillId="13" borderId="17" xfId="0" applyNumberFormat="1" applyFont="1" applyFill="1" applyBorder="1" applyAlignment="1">
      <alignment horizontal="left" vertical="center"/>
    </xf>
    <xf numFmtId="44" fontId="2" fillId="13" borderId="18" xfId="0" applyNumberFormat="1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center" vertical="center"/>
    </xf>
    <xf numFmtId="0" fontId="24" fillId="17" borderId="70" xfId="0" applyFont="1" applyFill="1" applyBorder="1" applyAlignment="1">
      <alignment horizontal="left" vertical="center"/>
    </xf>
    <xf numFmtId="2" fontId="11" fillId="18" borderId="47" xfId="0" applyNumberFormat="1" applyFont="1" applyFill="1" applyBorder="1" applyAlignment="1">
      <alignment horizontal="center"/>
    </xf>
    <xf numFmtId="2" fontId="11" fillId="16" borderId="47" xfId="0" applyNumberFormat="1" applyFont="1" applyFill="1" applyBorder="1" applyAlignment="1">
      <alignment horizontal="center"/>
    </xf>
    <xf numFmtId="2" fontId="11" fillId="18" borderId="2" xfId="0" applyNumberFormat="1" applyFont="1" applyFill="1" applyBorder="1" applyAlignment="1">
      <alignment horizontal="center"/>
    </xf>
    <xf numFmtId="2" fontId="11" fillId="16" borderId="2" xfId="0" applyNumberFormat="1" applyFont="1" applyFill="1" applyBorder="1" applyAlignment="1">
      <alignment horizontal="center"/>
    </xf>
    <xf numFmtId="2" fontId="11" fillId="18" borderId="4" xfId="0" applyNumberFormat="1" applyFont="1" applyFill="1" applyBorder="1" applyAlignment="1">
      <alignment horizontal="center"/>
    </xf>
    <xf numFmtId="2" fontId="11" fillId="16" borderId="4" xfId="0" applyNumberFormat="1" applyFont="1" applyFill="1" applyBorder="1" applyAlignment="1">
      <alignment horizontal="center"/>
    </xf>
    <xf numFmtId="2" fontId="11" fillId="18" borderId="67" xfId="0" applyNumberFormat="1" applyFont="1" applyFill="1" applyBorder="1" applyAlignment="1">
      <alignment horizontal="center"/>
    </xf>
    <xf numFmtId="2" fontId="11" fillId="16" borderId="67" xfId="0" applyNumberFormat="1" applyFont="1" applyFill="1" applyBorder="1" applyAlignment="1">
      <alignment horizontal="center"/>
    </xf>
    <xf numFmtId="2" fontId="11" fillId="18" borderId="69" xfId="0" applyNumberFormat="1" applyFont="1" applyFill="1" applyBorder="1" applyAlignment="1">
      <alignment horizontal="center"/>
    </xf>
    <xf numFmtId="2" fontId="11" fillId="16" borderId="69" xfId="0" applyNumberFormat="1" applyFont="1" applyFill="1" applyBorder="1" applyAlignment="1">
      <alignment horizontal="center"/>
    </xf>
    <xf numFmtId="0" fontId="24" fillId="16" borderId="68" xfId="0" applyFont="1" applyFill="1" applyBorder="1" applyAlignment="1">
      <alignment horizontal="left"/>
    </xf>
    <xf numFmtId="0" fontId="24" fillId="16" borderId="72" xfId="0" applyFont="1" applyFill="1" applyBorder="1" applyAlignment="1">
      <alignment horizontal="left" vertical="center"/>
    </xf>
    <xf numFmtId="0" fontId="24" fillId="22" borderId="58" xfId="0" applyFont="1" applyFill="1" applyBorder="1" applyAlignment="1">
      <alignment horizontal="center"/>
    </xf>
    <xf numFmtId="0" fontId="24" fillId="16" borderId="58" xfId="0" applyFont="1" applyFill="1" applyBorder="1" applyAlignment="1">
      <alignment horizontal="center"/>
    </xf>
    <xf numFmtId="0" fontId="24" fillId="16" borderId="73" xfId="0" applyFont="1" applyFill="1" applyBorder="1" applyAlignment="1">
      <alignment horizontal="center"/>
    </xf>
    <xf numFmtId="43" fontId="11" fillId="21" borderId="74" xfId="0" applyNumberFormat="1" applyFont="1" applyFill="1" applyBorder="1" applyAlignment="1">
      <alignment horizontal="center"/>
    </xf>
    <xf numFmtId="43" fontId="11" fillId="21" borderId="47" xfId="0" applyNumberFormat="1" applyFont="1" applyFill="1" applyBorder="1" applyAlignment="1">
      <alignment horizontal="center"/>
    </xf>
    <xf numFmtId="43" fontId="11" fillId="16" borderId="46" xfId="0" applyNumberFormat="1" applyFont="1" applyFill="1" applyBorder="1" applyAlignment="1">
      <alignment horizontal="center"/>
    </xf>
    <xf numFmtId="43" fontId="11" fillId="21" borderId="75" xfId="0" applyNumberFormat="1" applyFont="1" applyFill="1" applyBorder="1" applyAlignment="1">
      <alignment horizontal="center"/>
    </xf>
    <xf numFmtId="43" fontId="11" fillId="16" borderId="76" xfId="0" applyNumberFormat="1" applyFont="1" applyFill="1" applyBorder="1" applyAlignment="1">
      <alignment horizontal="center"/>
    </xf>
    <xf numFmtId="43" fontId="11" fillId="18" borderId="75" xfId="0" applyNumberFormat="1" applyFont="1" applyFill="1" applyBorder="1" applyAlignment="1">
      <alignment horizontal="center"/>
    </xf>
    <xf numFmtId="43" fontId="11" fillId="18" borderId="77" xfId="0" applyNumberFormat="1" applyFont="1" applyFill="1" applyBorder="1" applyAlignment="1">
      <alignment horizontal="center"/>
    </xf>
    <xf numFmtId="43" fontId="11" fillId="16" borderId="78" xfId="0" applyNumberFormat="1" applyFont="1" applyFill="1" applyBorder="1" applyAlignment="1">
      <alignment horizontal="center"/>
    </xf>
    <xf numFmtId="2" fontId="11" fillId="18" borderId="74" xfId="0" applyNumberFormat="1" applyFont="1" applyFill="1" applyBorder="1" applyAlignment="1">
      <alignment horizontal="center"/>
    </xf>
    <xf numFmtId="2" fontId="11" fillId="16" borderId="46" xfId="0" applyNumberFormat="1" applyFont="1" applyFill="1" applyBorder="1" applyAlignment="1">
      <alignment horizontal="center"/>
    </xf>
    <xf numFmtId="2" fontId="11" fillId="18" borderId="79" xfId="0" applyNumberFormat="1" applyFont="1" applyFill="1" applyBorder="1" applyAlignment="1">
      <alignment horizontal="center"/>
    </xf>
    <xf numFmtId="2" fontId="11" fillId="16" borderId="50" xfId="0" applyNumberFormat="1" applyFont="1" applyFill="1" applyBorder="1" applyAlignment="1">
      <alignment horizontal="center"/>
    </xf>
    <xf numFmtId="2" fontId="11" fillId="18" borderId="80" xfId="0" applyNumberFormat="1" applyFont="1" applyFill="1" applyBorder="1" applyAlignment="1">
      <alignment horizontal="center"/>
    </xf>
    <xf numFmtId="2" fontId="11" fillId="16" borderId="81" xfId="0" applyNumberFormat="1" applyFont="1" applyFill="1" applyBorder="1" applyAlignment="1">
      <alignment horizontal="center"/>
    </xf>
    <xf numFmtId="2" fontId="11" fillId="18" borderId="77" xfId="0" applyNumberFormat="1" applyFont="1" applyFill="1" applyBorder="1" applyAlignment="1">
      <alignment horizontal="center"/>
    </xf>
    <xf numFmtId="2" fontId="11" fillId="16" borderId="78" xfId="0" applyNumberFormat="1" applyFont="1" applyFill="1" applyBorder="1" applyAlignment="1">
      <alignment horizontal="center"/>
    </xf>
    <xf numFmtId="2" fontId="11" fillId="18" borderId="82" xfId="0" applyNumberFormat="1" applyFont="1" applyFill="1" applyBorder="1" applyAlignment="1">
      <alignment horizontal="center"/>
    </xf>
    <xf numFmtId="2" fontId="11" fillId="16" borderId="83" xfId="0" applyNumberFormat="1" applyFont="1" applyFill="1" applyBorder="1" applyAlignment="1">
      <alignment horizontal="center"/>
    </xf>
    <xf numFmtId="44" fontId="1" fillId="17" borderId="84" xfId="0" applyNumberFormat="1" applyFont="1" applyFill="1" applyBorder="1" applyAlignment="1">
      <alignment horizontal="left"/>
    </xf>
    <xf numFmtId="44" fontId="1" fillId="16" borderId="85" xfId="0" applyNumberFormat="1" applyFont="1" applyFill="1" applyBorder="1" applyAlignment="1">
      <alignment horizontal="left"/>
    </xf>
    <xf numFmtId="44" fontId="1" fillId="17" borderId="86" xfId="0" applyNumberFormat="1" applyFont="1" applyFill="1" applyBorder="1" applyAlignment="1">
      <alignment horizontal="left"/>
    </xf>
    <xf numFmtId="44" fontId="1" fillId="16" borderId="86" xfId="0" applyNumberFormat="1" applyFont="1" applyFill="1" applyBorder="1" applyAlignment="1">
      <alignment horizontal="left"/>
    </xf>
    <xf numFmtId="44" fontId="1" fillId="16" borderId="87" xfId="0" applyNumberFormat="1" applyFont="1" applyFill="1" applyBorder="1" applyAlignment="1">
      <alignment horizontal="left"/>
    </xf>
    <xf numFmtId="44" fontId="1" fillId="17" borderId="84" xfId="0" applyNumberFormat="1" applyFont="1" applyFill="1" applyBorder="1" applyAlignment="1">
      <alignment horizontal="right" vertical="center"/>
    </xf>
    <xf numFmtId="44" fontId="1" fillId="17" borderId="86" xfId="0" applyNumberFormat="1" applyFont="1" applyFill="1" applyBorder="1" applyAlignment="1">
      <alignment horizontal="right" vertical="center"/>
    </xf>
    <xf numFmtId="44" fontId="1" fillId="17" borderId="88" xfId="0" applyNumberFormat="1" applyFont="1" applyFill="1" applyBorder="1" applyAlignment="1">
      <alignment horizontal="right" vertical="center"/>
    </xf>
    <xf numFmtId="44" fontId="1" fillId="16" borderId="84" xfId="0" applyNumberFormat="1" applyFont="1" applyFill="1" applyBorder="1" applyAlignment="1">
      <alignment horizontal="right" vertical="center"/>
    </xf>
    <xf numFmtId="44" fontId="1" fillId="16" borderId="87" xfId="0" applyNumberFormat="1" applyFont="1" applyFill="1" applyBorder="1" applyAlignment="1">
      <alignment horizontal="right" vertical="center"/>
    </xf>
    <xf numFmtId="44" fontId="1" fillId="17" borderId="73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CCECFF"/>
      <color rgb="FFBCE292"/>
      <color rgb="FFFFFF66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freeland.nurseries@tiscali.co.uk" TargetMode="External"/><Relationship Id="rId7" Type="http://schemas.openxmlformats.org/officeDocument/2006/relationships/hyperlink" Target="mailto:ben.nielsen@btconnect.com" TargetMode="External"/><Relationship Id="rId2" Type="http://schemas.openxmlformats.org/officeDocument/2006/relationships/hyperlink" Target="mailto:london@architype.co.uk" TargetMode="External"/><Relationship Id="rId1" Type="http://schemas.openxmlformats.org/officeDocument/2006/relationships/hyperlink" Target="http://www.architype.co.uk/" TargetMode="External"/><Relationship Id="rId6" Type="http://schemas.openxmlformats.org/officeDocument/2006/relationships/hyperlink" Target="mailto:C.Hutt@startraq.com" TargetMode="External"/><Relationship Id="rId5" Type="http://schemas.openxmlformats.org/officeDocument/2006/relationships/hyperlink" Target="http://www.uecoffeeroasters.com/" TargetMode="External"/><Relationship Id="rId4" Type="http://schemas.openxmlformats.org/officeDocument/2006/relationships/hyperlink" Target="mailto:andy@queo-design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uepostdigital.com/" TargetMode="External"/><Relationship Id="rId3" Type="http://schemas.openxmlformats.org/officeDocument/2006/relationships/hyperlink" Target="mailto:ned@cicada-online.com" TargetMode="External"/><Relationship Id="rId7" Type="http://schemas.openxmlformats.org/officeDocument/2006/relationships/hyperlink" Target="http://www.coversure-oxford.co.uk/" TargetMode="External"/><Relationship Id="rId2" Type="http://schemas.openxmlformats.org/officeDocument/2006/relationships/hyperlink" Target="http://www.cicada-online.com/" TargetMode="External"/><Relationship Id="rId1" Type="http://schemas.openxmlformats.org/officeDocument/2006/relationships/hyperlink" Target="http://www.prioryprint.com/" TargetMode="External"/><Relationship Id="rId6" Type="http://schemas.openxmlformats.org/officeDocument/2006/relationships/hyperlink" Target="mailto:simon.fletcher@sjpp.co.uk" TargetMode="External"/><Relationship Id="rId5" Type="http://schemas.openxmlformats.org/officeDocument/2006/relationships/hyperlink" Target="mailto:ribbon@primex.co.uk" TargetMode="External"/><Relationship Id="rId4" Type="http://schemas.openxmlformats.org/officeDocument/2006/relationships/hyperlink" Target="mailto:rhch@mac.com" TargetMode="Externa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30"/>
  <sheetViews>
    <sheetView tabSelected="1" zoomScale="70" zoomScaleNormal="70" workbookViewId="0">
      <pane ySplit="1" topLeftCell="A86" activePane="bottomLeft" state="frozen"/>
      <selection pane="bottomLeft" activeCell="U109" sqref="U109"/>
    </sheetView>
  </sheetViews>
  <sheetFormatPr defaultRowHeight="14.4" x14ac:dyDescent="0.3"/>
  <cols>
    <col min="1" max="1" width="4.88671875" style="627" bestFit="1" customWidth="1"/>
    <col min="2" max="2" width="34.88671875" style="627" bestFit="1" customWidth="1"/>
    <col min="3" max="3" width="1.6640625" style="564" customWidth="1"/>
    <col min="4" max="4" width="19.88671875" style="564" customWidth="1"/>
    <col min="5" max="5" width="7.21875" style="571" customWidth="1"/>
    <col min="6" max="6" width="12" style="627" bestFit="1" customWidth="1"/>
    <col min="7" max="16" width="12.5546875" style="627" customWidth="1"/>
    <col min="17" max="17" width="12.6640625" style="627" customWidth="1"/>
    <col min="18" max="18" width="1.33203125" style="627" customWidth="1"/>
    <col min="19" max="19" width="18.33203125" style="627" customWidth="1"/>
    <col min="20" max="20" width="4.88671875" style="627" bestFit="1" customWidth="1"/>
    <col min="21" max="21" width="15.44140625" style="627" customWidth="1"/>
    <col min="22" max="22" width="1.6640625" style="627" customWidth="1"/>
    <col min="23" max="23" width="8.88671875" style="627"/>
    <col min="24" max="24" width="11.88671875" style="627" bestFit="1" customWidth="1"/>
    <col min="25" max="25" width="12" style="627" customWidth="1"/>
    <col min="26" max="26" width="11.88671875" style="627" bestFit="1" customWidth="1"/>
    <col min="27" max="27" width="14.109375" style="627" customWidth="1"/>
    <col min="28" max="253" width="8.88671875" style="627"/>
    <col min="254" max="254" width="36" style="627" bestFit="1" customWidth="1"/>
    <col min="255" max="255" width="1.6640625" style="627" customWidth="1"/>
    <col min="256" max="256" width="11.88671875" style="627" bestFit="1" customWidth="1"/>
    <col min="257" max="257" width="9.77734375" style="627" customWidth="1"/>
    <col min="258" max="260" width="13.6640625" style="627" customWidth="1"/>
    <col min="261" max="261" width="14.44140625" style="627" customWidth="1"/>
    <col min="262" max="263" width="14.6640625" style="627" bestFit="1" customWidth="1"/>
    <col min="264" max="269" width="13.6640625" style="627" customWidth="1"/>
    <col min="270" max="270" width="1.33203125" style="627" customWidth="1"/>
    <col min="271" max="271" width="15.5546875" style="627" customWidth="1"/>
    <col min="272" max="272" width="7.109375" style="627" customWidth="1"/>
    <col min="273" max="273" width="18.6640625" style="627" customWidth="1"/>
    <col min="274" max="274" width="1.6640625" style="627" customWidth="1"/>
    <col min="275" max="275" width="16.109375" style="627" customWidth="1"/>
    <col min="276" max="276" width="16" style="627" customWidth="1"/>
    <col min="277" max="509" width="8.88671875" style="627"/>
    <col min="510" max="510" width="36" style="627" bestFit="1" customWidth="1"/>
    <col min="511" max="511" width="1.6640625" style="627" customWidth="1"/>
    <col min="512" max="512" width="11.88671875" style="627" bestFit="1" customWidth="1"/>
    <col min="513" max="513" width="9.77734375" style="627" customWidth="1"/>
    <col min="514" max="516" width="13.6640625" style="627" customWidth="1"/>
    <col min="517" max="517" width="14.44140625" style="627" customWidth="1"/>
    <col min="518" max="519" width="14.6640625" style="627" bestFit="1" customWidth="1"/>
    <col min="520" max="525" width="13.6640625" style="627" customWidth="1"/>
    <col min="526" max="526" width="1.33203125" style="627" customWidth="1"/>
    <col min="527" max="527" width="15.5546875" style="627" customWidth="1"/>
    <col min="528" max="528" width="7.109375" style="627" customWidth="1"/>
    <col min="529" max="529" width="18.6640625" style="627" customWidth="1"/>
    <col min="530" max="530" width="1.6640625" style="627" customWidth="1"/>
    <col min="531" max="531" width="16.109375" style="627" customWidth="1"/>
    <col min="532" max="532" width="16" style="627" customWidth="1"/>
    <col min="533" max="765" width="8.88671875" style="627"/>
    <col min="766" max="766" width="36" style="627" bestFit="1" customWidth="1"/>
    <col min="767" max="767" width="1.6640625" style="627" customWidth="1"/>
    <col min="768" max="768" width="11.88671875" style="627" bestFit="1" customWidth="1"/>
    <col min="769" max="769" width="9.77734375" style="627" customWidth="1"/>
    <col min="770" max="772" width="13.6640625" style="627" customWidth="1"/>
    <col min="773" max="773" width="14.44140625" style="627" customWidth="1"/>
    <col min="774" max="775" width="14.6640625" style="627" bestFit="1" customWidth="1"/>
    <col min="776" max="781" width="13.6640625" style="627" customWidth="1"/>
    <col min="782" max="782" width="1.33203125" style="627" customWidth="1"/>
    <col min="783" max="783" width="15.5546875" style="627" customWidth="1"/>
    <col min="784" max="784" width="7.109375" style="627" customWidth="1"/>
    <col min="785" max="785" width="18.6640625" style="627" customWidth="1"/>
    <col min="786" max="786" width="1.6640625" style="627" customWidth="1"/>
    <col min="787" max="787" width="16.109375" style="627" customWidth="1"/>
    <col min="788" max="788" width="16" style="627" customWidth="1"/>
    <col min="789" max="1021" width="8.88671875" style="627"/>
    <col min="1022" max="1022" width="36" style="627" bestFit="1" customWidth="1"/>
    <col min="1023" max="1023" width="1.6640625" style="627" customWidth="1"/>
    <col min="1024" max="1024" width="11.88671875" style="627" bestFit="1" customWidth="1"/>
    <col min="1025" max="1025" width="9.77734375" style="627" customWidth="1"/>
    <col min="1026" max="1028" width="13.6640625" style="627" customWidth="1"/>
    <col min="1029" max="1029" width="14.44140625" style="627" customWidth="1"/>
    <col min="1030" max="1031" width="14.6640625" style="627" bestFit="1" customWidth="1"/>
    <col min="1032" max="1037" width="13.6640625" style="627" customWidth="1"/>
    <col min="1038" max="1038" width="1.33203125" style="627" customWidth="1"/>
    <col min="1039" max="1039" width="15.5546875" style="627" customWidth="1"/>
    <col min="1040" max="1040" width="7.109375" style="627" customWidth="1"/>
    <col min="1041" max="1041" width="18.6640625" style="627" customWidth="1"/>
    <col min="1042" max="1042" width="1.6640625" style="627" customWidth="1"/>
    <col min="1043" max="1043" width="16.109375" style="627" customWidth="1"/>
    <col min="1044" max="1044" width="16" style="627" customWidth="1"/>
    <col min="1045" max="1277" width="8.88671875" style="627"/>
    <col min="1278" max="1278" width="36" style="627" bestFit="1" customWidth="1"/>
    <col min="1279" max="1279" width="1.6640625" style="627" customWidth="1"/>
    <col min="1280" max="1280" width="11.88671875" style="627" bestFit="1" customWidth="1"/>
    <col min="1281" max="1281" width="9.77734375" style="627" customWidth="1"/>
    <col min="1282" max="1284" width="13.6640625" style="627" customWidth="1"/>
    <col min="1285" max="1285" width="14.44140625" style="627" customWidth="1"/>
    <col min="1286" max="1287" width="14.6640625" style="627" bestFit="1" customWidth="1"/>
    <col min="1288" max="1293" width="13.6640625" style="627" customWidth="1"/>
    <col min="1294" max="1294" width="1.33203125" style="627" customWidth="1"/>
    <col min="1295" max="1295" width="15.5546875" style="627" customWidth="1"/>
    <col min="1296" max="1296" width="7.109375" style="627" customWidth="1"/>
    <col min="1297" max="1297" width="18.6640625" style="627" customWidth="1"/>
    <col min="1298" max="1298" width="1.6640625" style="627" customWidth="1"/>
    <col min="1299" max="1299" width="16.109375" style="627" customWidth="1"/>
    <col min="1300" max="1300" width="16" style="627" customWidth="1"/>
    <col min="1301" max="1533" width="8.88671875" style="627"/>
    <col min="1534" max="1534" width="36" style="627" bestFit="1" customWidth="1"/>
    <col min="1535" max="1535" width="1.6640625" style="627" customWidth="1"/>
    <col min="1536" max="1536" width="11.88671875" style="627" bestFit="1" customWidth="1"/>
    <col min="1537" max="1537" width="9.77734375" style="627" customWidth="1"/>
    <col min="1538" max="1540" width="13.6640625" style="627" customWidth="1"/>
    <col min="1541" max="1541" width="14.44140625" style="627" customWidth="1"/>
    <col min="1542" max="1543" width="14.6640625" style="627" bestFit="1" customWidth="1"/>
    <col min="1544" max="1549" width="13.6640625" style="627" customWidth="1"/>
    <col min="1550" max="1550" width="1.33203125" style="627" customWidth="1"/>
    <col min="1551" max="1551" width="15.5546875" style="627" customWidth="1"/>
    <col min="1552" max="1552" width="7.109375" style="627" customWidth="1"/>
    <col min="1553" max="1553" width="18.6640625" style="627" customWidth="1"/>
    <col min="1554" max="1554" width="1.6640625" style="627" customWidth="1"/>
    <col min="1555" max="1555" width="16.109375" style="627" customWidth="1"/>
    <col min="1556" max="1556" width="16" style="627" customWidth="1"/>
    <col min="1557" max="1789" width="8.88671875" style="627"/>
    <col min="1790" max="1790" width="36" style="627" bestFit="1" customWidth="1"/>
    <col min="1791" max="1791" width="1.6640625" style="627" customWidth="1"/>
    <col min="1792" max="1792" width="11.88671875" style="627" bestFit="1" customWidth="1"/>
    <col min="1793" max="1793" width="9.77734375" style="627" customWidth="1"/>
    <col min="1794" max="1796" width="13.6640625" style="627" customWidth="1"/>
    <col min="1797" max="1797" width="14.44140625" style="627" customWidth="1"/>
    <col min="1798" max="1799" width="14.6640625" style="627" bestFit="1" customWidth="1"/>
    <col min="1800" max="1805" width="13.6640625" style="627" customWidth="1"/>
    <col min="1806" max="1806" width="1.33203125" style="627" customWidth="1"/>
    <col min="1807" max="1807" width="15.5546875" style="627" customWidth="1"/>
    <col min="1808" max="1808" width="7.109375" style="627" customWidth="1"/>
    <col min="1809" max="1809" width="18.6640625" style="627" customWidth="1"/>
    <col min="1810" max="1810" width="1.6640625" style="627" customWidth="1"/>
    <col min="1811" max="1811" width="16.109375" style="627" customWidth="1"/>
    <col min="1812" max="1812" width="16" style="627" customWidth="1"/>
    <col min="1813" max="2045" width="8.88671875" style="627"/>
    <col min="2046" max="2046" width="36" style="627" bestFit="1" customWidth="1"/>
    <col min="2047" max="2047" width="1.6640625" style="627" customWidth="1"/>
    <col min="2048" max="2048" width="11.88671875" style="627" bestFit="1" customWidth="1"/>
    <col min="2049" max="2049" width="9.77734375" style="627" customWidth="1"/>
    <col min="2050" max="2052" width="13.6640625" style="627" customWidth="1"/>
    <col min="2053" max="2053" width="14.44140625" style="627" customWidth="1"/>
    <col min="2054" max="2055" width="14.6640625" style="627" bestFit="1" customWidth="1"/>
    <col min="2056" max="2061" width="13.6640625" style="627" customWidth="1"/>
    <col min="2062" max="2062" width="1.33203125" style="627" customWidth="1"/>
    <col min="2063" max="2063" width="15.5546875" style="627" customWidth="1"/>
    <col min="2064" max="2064" width="7.109375" style="627" customWidth="1"/>
    <col min="2065" max="2065" width="18.6640625" style="627" customWidth="1"/>
    <col min="2066" max="2066" width="1.6640625" style="627" customWidth="1"/>
    <col min="2067" max="2067" width="16.109375" style="627" customWidth="1"/>
    <col min="2068" max="2068" width="16" style="627" customWidth="1"/>
    <col min="2069" max="2301" width="8.88671875" style="627"/>
    <col min="2302" max="2302" width="36" style="627" bestFit="1" customWidth="1"/>
    <col min="2303" max="2303" width="1.6640625" style="627" customWidth="1"/>
    <col min="2304" max="2304" width="11.88671875" style="627" bestFit="1" customWidth="1"/>
    <col min="2305" max="2305" width="9.77734375" style="627" customWidth="1"/>
    <col min="2306" max="2308" width="13.6640625" style="627" customWidth="1"/>
    <col min="2309" max="2309" width="14.44140625" style="627" customWidth="1"/>
    <col min="2310" max="2311" width="14.6640625" style="627" bestFit="1" customWidth="1"/>
    <col min="2312" max="2317" width="13.6640625" style="627" customWidth="1"/>
    <col min="2318" max="2318" width="1.33203125" style="627" customWidth="1"/>
    <col min="2319" max="2319" width="15.5546875" style="627" customWidth="1"/>
    <col min="2320" max="2320" width="7.109375" style="627" customWidth="1"/>
    <col min="2321" max="2321" width="18.6640625" style="627" customWidth="1"/>
    <col min="2322" max="2322" width="1.6640625" style="627" customWidth="1"/>
    <col min="2323" max="2323" width="16.109375" style="627" customWidth="1"/>
    <col min="2324" max="2324" width="16" style="627" customWidth="1"/>
    <col min="2325" max="2557" width="8.88671875" style="627"/>
    <col min="2558" max="2558" width="36" style="627" bestFit="1" customWidth="1"/>
    <col min="2559" max="2559" width="1.6640625" style="627" customWidth="1"/>
    <col min="2560" max="2560" width="11.88671875" style="627" bestFit="1" customWidth="1"/>
    <col min="2561" max="2561" width="9.77734375" style="627" customWidth="1"/>
    <col min="2562" max="2564" width="13.6640625" style="627" customWidth="1"/>
    <col min="2565" max="2565" width="14.44140625" style="627" customWidth="1"/>
    <col min="2566" max="2567" width="14.6640625" style="627" bestFit="1" customWidth="1"/>
    <col min="2568" max="2573" width="13.6640625" style="627" customWidth="1"/>
    <col min="2574" max="2574" width="1.33203125" style="627" customWidth="1"/>
    <col min="2575" max="2575" width="15.5546875" style="627" customWidth="1"/>
    <col min="2576" max="2576" width="7.109375" style="627" customWidth="1"/>
    <col min="2577" max="2577" width="18.6640625" style="627" customWidth="1"/>
    <col min="2578" max="2578" width="1.6640625" style="627" customWidth="1"/>
    <col min="2579" max="2579" width="16.109375" style="627" customWidth="1"/>
    <col min="2580" max="2580" width="16" style="627" customWidth="1"/>
    <col min="2581" max="2813" width="8.88671875" style="627"/>
    <col min="2814" max="2814" width="36" style="627" bestFit="1" customWidth="1"/>
    <col min="2815" max="2815" width="1.6640625" style="627" customWidth="1"/>
    <col min="2816" max="2816" width="11.88671875" style="627" bestFit="1" customWidth="1"/>
    <col min="2817" max="2817" width="9.77734375" style="627" customWidth="1"/>
    <col min="2818" max="2820" width="13.6640625" style="627" customWidth="1"/>
    <col min="2821" max="2821" width="14.44140625" style="627" customWidth="1"/>
    <col min="2822" max="2823" width="14.6640625" style="627" bestFit="1" customWidth="1"/>
    <col min="2824" max="2829" width="13.6640625" style="627" customWidth="1"/>
    <col min="2830" max="2830" width="1.33203125" style="627" customWidth="1"/>
    <col min="2831" max="2831" width="15.5546875" style="627" customWidth="1"/>
    <col min="2832" max="2832" width="7.109375" style="627" customWidth="1"/>
    <col min="2833" max="2833" width="18.6640625" style="627" customWidth="1"/>
    <col min="2834" max="2834" width="1.6640625" style="627" customWidth="1"/>
    <col min="2835" max="2835" width="16.109375" style="627" customWidth="1"/>
    <col min="2836" max="2836" width="16" style="627" customWidth="1"/>
    <col min="2837" max="3069" width="8.88671875" style="627"/>
    <col min="3070" max="3070" width="36" style="627" bestFit="1" customWidth="1"/>
    <col min="3071" max="3071" width="1.6640625" style="627" customWidth="1"/>
    <col min="3072" max="3072" width="11.88671875" style="627" bestFit="1" customWidth="1"/>
    <col min="3073" max="3073" width="9.77734375" style="627" customWidth="1"/>
    <col min="3074" max="3076" width="13.6640625" style="627" customWidth="1"/>
    <col min="3077" max="3077" width="14.44140625" style="627" customWidth="1"/>
    <col min="3078" max="3079" width="14.6640625" style="627" bestFit="1" customWidth="1"/>
    <col min="3080" max="3085" width="13.6640625" style="627" customWidth="1"/>
    <col min="3086" max="3086" width="1.33203125" style="627" customWidth="1"/>
    <col min="3087" max="3087" width="15.5546875" style="627" customWidth="1"/>
    <col min="3088" max="3088" width="7.109375" style="627" customWidth="1"/>
    <col min="3089" max="3089" width="18.6640625" style="627" customWidth="1"/>
    <col min="3090" max="3090" width="1.6640625" style="627" customWidth="1"/>
    <col min="3091" max="3091" width="16.109375" style="627" customWidth="1"/>
    <col min="3092" max="3092" width="16" style="627" customWidth="1"/>
    <col min="3093" max="3325" width="8.88671875" style="627"/>
    <col min="3326" max="3326" width="36" style="627" bestFit="1" customWidth="1"/>
    <col min="3327" max="3327" width="1.6640625" style="627" customWidth="1"/>
    <col min="3328" max="3328" width="11.88671875" style="627" bestFit="1" customWidth="1"/>
    <col min="3329" max="3329" width="9.77734375" style="627" customWidth="1"/>
    <col min="3330" max="3332" width="13.6640625" style="627" customWidth="1"/>
    <col min="3333" max="3333" width="14.44140625" style="627" customWidth="1"/>
    <col min="3334" max="3335" width="14.6640625" style="627" bestFit="1" customWidth="1"/>
    <col min="3336" max="3341" width="13.6640625" style="627" customWidth="1"/>
    <col min="3342" max="3342" width="1.33203125" style="627" customWidth="1"/>
    <col min="3343" max="3343" width="15.5546875" style="627" customWidth="1"/>
    <col min="3344" max="3344" width="7.109375" style="627" customWidth="1"/>
    <col min="3345" max="3345" width="18.6640625" style="627" customWidth="1"/>
    <col min="3346" max="3346" width="1.6640625" style="627" customWidth="1"/>
    <col min="3347" max="3347" width="16.109375" style="627" customWidth="1"/>
    <col min="3348" max="3348" width="16" style="627" customWidth="1"/>
    <col min="3349" max="3581" width="8.88671875" style="627"/>
    <col min="3582" max="3582" width="36" style="627" bestFit="1" customWidth="1"/>
    <col min="3583" max="3583" width="1.6640625" style="627" customWidth="1"/>
    <col min="3584" max="3584" width="11.88671875" style="627" bestFit="1" customWidth="1"/>
    <col min="3585" max="3585" width="9.77734375" style="627" customWidth="1"/>
    <col min="3586" max="3588" width="13.6640625" style="627" customWidth="1"/>
    <col min="3589" max="3589" width="14.44140625" style="627" customWidth="1"/>
    <col min="3590" max="3591" width="14.6640625" style="627" bestFit="1" customWidth="1"/>
    <col min="3592" max="3597" width="13.6640625" style="627" customWidth="1"/>
    <col min="3598" max="3598" width="1.33203125" style="627" customWidth="1"/>
    <col min="3599" max="3599" width="15.5546875" style="627" customWidth="1"/>
    <col min="3600" max="3600" width="7.109375" style="627" customWidth="1"/>
    <col min="3601" max="3601" width="18.6640625" style="627" customWidth="1"/>
    <col min="3602" max="3602" width="1.6640625" style="627" customWidth="1"/>
    <col min="3603" max="3603" width="16.109375" style="627" customWidth="1"/>
    <col min="3604" max="3604" width="16" style="627" customWidth="1"/>
    <col min="3605" max="3837" width="8.88671875" style="627"/>
    <col min="3838" max="3838" width="36" style="627" bestFit="1" customWidth="1"/>
    <col min="3839" max="3839" width="1.6640625" style="627" customWidth="1"/>
    <col min="3840" max="3840" width="11.88671875" style="627" bestFit="1" customWidth="1"/>
    <col min="3841" max="3841" width="9.77734375" style="627" customWidth="1"/>
    <col min="3842" max="3844" width="13.6640625" style="627" customWidth="1"/>
    <col min="3845" max="3845" width="14.44140625" style="627" customWidth="1"/>
    <col min="3846" max="3847" width="14.6640625" style="627" bestFit="1" customWidth="1"/>
    <col min="3848" max="3853" width="13.6640625" style="627" customWidth="1"/>
    <col min="3854" max="3854" width="1.33203125" style="627" customWidth="1"/>
    <col min="3855" max="3855" width="15.5546875" style="627" customWidth="1"/>
    <col min="3856" max="3856" width="7.109375" style="627" customWidth="1"/>
    <col min="3857" max="3857" width="18.6640625" style="627" customWidth="1"/>
    <col min="3858" max="3858" width="1.6640625" style="627" customWidth="1"/>
    <col min="3859" max="3859" width="16.109375" style="627" customWidth="1"/>
    <col min="3860" max="3860" width="16" style="627" customWidth="1"/>
    <col min="3861" max="4093" width="8.88671875" style="627"/>
    <col min="4094" max="4094" width="36" style="627" bestFit="1" customWidth="1"/>
    <col min="4095" max="4095" width="1.6640625" style="627" customWidth="1"/>
    <col min="4096" max="4096" width="11.88671875" style="627" bestFit="1" customWidth="1"/>
    <col min="4097" max="4097" width="9.77734375" style="627" customWidth="1"/>
    <col min="4098" max="4100" width="13.6640625" style="627" customWidth="1"/>
    <col min="4101" max="4101" width="14.44140625" style="627" customWidth="1"/>
    <col min="4102" max="4103" width="14.6640625" style="627" bestFit="1" customWidth="1"/>
    <col min="4104" max="4109" width="13.6640625" style="627" customWidth="1"/>
    <col min="4110" max="4110" width="1.33203125" style="627" customWidth="1"/>
    <col min="4111" max="4111" width="15.5546875" style="627" customWidth="1"/>
    <col min="4112" max="4112" width="7.109375" style="627" customWidth="1"/>
    <col min="4113" max="4113" width="18.6640625" style="627" customWidth="1"/>
    <col min="4114" max="4114" width="1.6640625" style="627" customWidth="1"/>
    <col min="4115" max="4115" width="16.109375" style="627" customWidth="1"/>
    <col min="4116" max="4116" width="16" style="627" customWidth="1"/>
    <col min="4117" max="4349" width="8.88671875" style="627"/>
    <col min="4350" max="4350" width="36" style="627" bestFit="1" customWidth="1"/>
    <col min="4351" max="4351" width="1.6640625" style="627" customWidth="1"/>
    <col min="4352" max="4352" width="11.88671875" style="627" bestFit="1" customWidth="1"/>
    <col min="4353" max="4353" width="9.77734375" style="627" customWidth="1"/>
    <col min="4354" max="4356" width="13.6640625" style="627" customWidth="1"/>
    <col min="4357" max="4357" width="14.44140625" style="627" customWidth="1"/>
    <col min="4358" max="4359" width="14.6640625" style="627" bestFit="1" customWidth="1"/>
    <col min="4360" max="4365" width="13.6640625" style="627" customWidth="1"/>
    <col min="4366" max="4366" width="1.33203125" style="627" customWidth="1"/>
    <col min="4367" max="4367" width="15.5546875" style="627" customWidth="1"/>
    <col min="4368" max="4368" width="7.109375" style="627" customWidth="1"/>
    <col min="4369" max="4369" width="18.6640625" style="627" customWidth="1"/>
    <col min="4370" max="4370" width="1.6640625" style="627" customWidth="1"/>
    <col min="4371" max="4371" width="16.109375" style="627" customWidth="1"/>
    <col min="4372" max="4372" width="16" style="627" customWidth="1"/>
    <col min="4373" max="4605" width="8.88671875" style="627"/>
    <col min="4606" max="4606" width="36" style="627" bestFit="1" customWidth="1"/>
    <col min="4607" max="4607" width="1.6640625" style="627" customWidth="1"/>
    <col min="4608" max="4608" width="11.88671875" style="627" bestFit="1" customWidth="1"/>
    <col min="4609" max="4609" width="9.77734375" style="627" customWidth="1"/>
    <col min="4610" max="4612" width="13.6640625" style="627" customWidth="1"/>
    <col min="4613" max="4613" width="14.44140625" style="627" customWidth="1"/>
    <col min="4614" max="4615" width="14.6640625" style="627" bestFit="1" customWidth="1"/>
    <col min="4616" max="4621" width="13.6640625" style="627" customWidth="1"/>
    <col min="4622" max="4622" width="1.33203125" style="627" customWidth="1"/>
    <col min="4623" max="4623" width="15.5546875" style="627" customWidth="1"/>
    <col min="4624" max="4624" width="7.109375" style="627" customWidth="1"/>
    <col min="4625" max="4625" width="18.6640625" style="627" customWidth="1"/>
    <col min="4626" max="4626" width="1.6640625" style="627" customWidth="1"/>
    <col min="4627" max="4627" width="16.109375" style="627" customWidth="1"/>
    <col min="4628" max="4628" width="16" style="627" customWidth="1"/>
    <col min="4629" max="4861" width="8.88671875" style="627"/>
    <col min="4862" max="4862" width="36" style="627" bestFit="1" customWidth="1"/>
    <col min="4863" max="4863" width="1.6640625" style="627" customWidth="1"/>
    <col min="4864" max="4864" width="11.88671875" style="627" bestFit="1" customWidth="1"/>
    <col min="4865" max="4865" width="9.77734375" style="627" customWidth="1"/>
    <col min="4866" max="4868" width="13.6640625" style="627" customWidth="1"/>
    <col min="4869" max="4869" width="14.44140625" style="627" customWidth="1"/>
    <col min="4870" max="4871" width="14.6640625" style="627" bestFit="1" customWidth="1"/>
    <col min="4872" max="4877" width="13.6640625" style="627" customWidth="1"/>
    <col min="4878" max="4878" width="1.33203125" style="627" customWidth="1"/>
    <col min="4879" max="4879" width="15.5546875" style="627" customWidth="1"/>
    <col min="4880" max="4880" width="7.109375" style="627" customWidth="1"/>
    <col min="4881" max="4881" width="18.6640625" style="627" customWidth="1"/>
    <col min="4882" max="4882" width="1.6640625" style="627" customWidth="1"/>
    <col min="4883" max="4883" width="16.109375" style="627" customWidth="1"/>
    <col min="4884" max="4884" width="16" style="627" customWidth="1"/>
    <col min="4885" max="5117" width="8.88671875" style="627"/>
    <col min="5118" max="5118" width="36" style="627" bestFit="1" customWidth="1"/>
    <col min="5119" max="5119" width="1.6640625" style="627" customWidth="1"/>
    <col min="5120" max="5120" width="11.88671875" style="627" bestFit="1" customWidth="1"/>
    <col min="5121" max="5121" width="9.77734375" style="627" customWidth="1"/>
    <col min="5122" max="5124" width="13.6640625" style="627" customWidth="1"/>
    <col min="5125" max="5125" width="14.44140625" style="627" customWidth="1"/>
    <col min="5126" max="5127" width="14.6640625" style="627" bestFit="1" customWidth="1"/>
    <col min="5128" max="5133" width="13.6640625" style="627" customWidth="1"/>
    <col min="5134" max="5134" width="1.33203125" style="627" customWidth="1"/>
    <col min="5135" max="5135" width="15.5546875" style="627" customWidth="1"/>
    <col min="5136" max="5136" width="7.109375" style="627" customWidth="1"/>
    <col min="5137" max="5137" width="18.6640625" style="627" customWidth="1"/>
    <col min="5138" max="5138" width="1.6640625" style="627" customWidth="1"/>
    <col min="5139" max="5139" width="16.109375" style="627" customWidth="1"/>
    <col min="5140" max="5140" width="16" style="627" customWidth="1"/>
    <col min="5141" max="5373" width="8.88671875" style="627"/>
    <col min="5374" max="5374" width="36" style="627" bestFit="1" customWidth="1"/>
    <col min="5375" max="5375" width="1.6640625" style="627" customWidth="1"/>
    <col min="5376" max="5376" width="11.88671875" style="627" bestFit="1" customWidth="1"/>
    <col min="5377" max="5377" width="9.77734375" style="627" customWidth="1"/>
    <col min="5378" max="5380" width="13.6640625" style="627" customWidth="1"/>
    <col min="5381" max="5381" width="14.44140625" style="627" customWidth="1"/>
    <col min="5382" max="5383" width="14.6640625" style="627" bestFit="1" customWidth="1"/>
    <col min="5384" max="5389" width="13.6640625" style="627" customWidth="1"/>
    <col min="5390" max="5390" width="1.33203125" style="627" customWidth="1"/>
    <col min="5391" max="5391" width="15.5546875" style="627" customWidth="1"/>
    <col min="5392" max="5392" width="7.109375" style="627" customWidth="1"/>
    <col min="5393" max="5393" width="18.6640625" style="627" customWidth="1"/>
    <col min="5394" max="5394" width="1.6640625" style="627" customWidth="1"/>
    <col min="5395" max="5395" width="16.109375" style="627" customWidth="1"/>
    <col min="5396" max="5396" width="16" style="627" customWidth="1"/>
    <col min="5397" max="5629" width="8.88671875" style="627"/>
    <col min="5630" max="5630" width="36" style="627" bestFit="1" customWidth="1"/>
    <col min="5631" max="5631" width="1.6640625" style="627" customWidth="1"/>
    <col min="5632" max="5632" width="11.88671875" style="627" bestFit="1" customWidth="1"/>
    <col min="5633" max="5633" width="9.77734375" style="627" customWidth="1"/>
    <col min="5634" max="5636" width="13.6640625" style="627" customWidth="1"/>
    <col min="5637" max="5637" width="14.44140625" style="627" customWidth="1"/>
    <col min="5638" max="5639" width="14.6640625" style="627" bestFit="1" customWidth="1"/>
    <col min="5640" max="5645" width="13.6640625" style="627" customWidth="1"/>
    <col min="5646" max="5646" width="1.33203125" style="627" customWidth="1"/>
    <col min="5647" max="5647" width="15.5546875" style="627" customWidth="1"/>
    <col min="5648" max="5648" width="7.109375" style="627" customWidth="1"/>
    <col min="5649" max="5649" width="18.6640625" style="627" customWidth="1"/>
    <col min="5650" max="5650" width="1.6640625" style="627" customWidth="1"/>
    <col min="5651" max="5651" width="16.109375" style="627" customWidth="1"/>
    <col min="5652" max="5652" width="16" style="627" customWidth="1"/>
    <col min="5653" max="5885" width="8.88671875" style="627"/>
    <col min="5886" max="5886" width="36" style="627" bestFit="1" customWidth="1"/>
    <col min="5887" max="5887" width="1.6640625" style="627" customWidth="1"/>
    <col min="5888" max="5888" width="11.88671875" style="627" bestFit="1" customWidth="1"/>
    <col min="5889" max="5889" width="9.77734375" style="627" customWidth="1"/>
    <col min="5890" max="5892" width="13.6640625" style="627" customWidth="1"/>
    <col min="5893" max="5893" width="14.44140625" style="627" customWidth="1"/>
    <col min="5894" max="5895" width="14.6640625" style="627" bestFit="1" customWidth="1"/>
    <col min="5896" max="5901" width="13.6640625" style="627" customWidth="1"/>
    <col min="5902" max="5902" width="1.33203125" style="627" customWidth="1"/>
    <col min="5903" max="5903" width="15.5546875" style="627" customWidth="1"/>
    <col min="5904" max="5904" width="7.109375" style="627" customWidth="1"/>
    <col min="5905" max="5905" width="18.6640625" style="627" customWidth="1"/>
    <col min="5906" max="5906" width="1.6640625" style="627" customWidth="1"/>
    <col min="5907" max="5907" width="16.109375" style="627" customWidth="1"/>
    <col min="5908" max="5908" width="16" style="627" customWidth="1"/>
    <col min="5909" max="6141" width="8.88671875" style="627"/>
    <col min="6142" max="6142" width="36" style="627" bestFit="1" customWidth="1"/>
    <col min="6143" max="6143" width="1.6640625" style="627" customWidth="1"/>
    <col min="6144" max="6144" width="11.88671875" style="627" bestFit="1" customWidth="1"/>
    <col min="6145" max="6145" width="9.77734375" style="627" customWidth="1"/>
    <col min="6146" max="6148" width="13.6640625" style="627" customWidth="1"/>
    <col min="6149" max="6149" width="14.44140625" style="627" customWidth="1"/>
    <col min="6150" max="6151" width="14.6640625" style="627" bestFit="1" customWidth="1"/>
    <col min="6152" max="6157" width="13.6640625" style="627" customWidth="1"/>
    <col min="6158" max="6158" width="1.33203125" style="627" customWidth="1"/>
    <col min="6159" max="6159" width="15.5546875" style="627" customWidth="1"/>
    <col min="6160" max="6160" width="7.109375" style="627" customWidth="1"/>
    <col min="6161" max="6161" width="18.6640625" style="627" customWidth="1"/>
    <col min="6162" max="6162" width="1.6640625" style="627" customWidth="1"/>
    <col min="6163" max="6163" width="16.109375" style="627" customWidth="1"/>
    <col min="6164" max="6164" width="16" style="627" customWidth="1"/>
    <col min="6165" max="6397" width="8.88671875" style="627"/>
    <col min="6398" max="6398" width="36" style="627" bestFit="1" customWidth="1"/>
    <col min="6399" max="6399" width="1.6640625" style="627" customWidth="1"/>
    <col min="6400" max="6400" width="11.88671875" style="627" bestFit="1" customWidth="1"/>
    <col min="6401" max="6401" width="9.77734375" style="627" customWidth="1"/>
    <col min="6402" max="6404" width="13.6640625" style="627" customWidth="1"/>
    <col min="6405" max="6405" width="14.44140625" style="627" customWidth="1"/>
    <col min="6406" max="6407" width="14.6640625" style="627" bestFit="1" customWidth="1"/>
    <col min="6408" max="6413" width="13.6640625" style="627" customWidth="1"/>
    <col min="6414" max="6414" width="1.33203125" style="627" customWidth="1"/>
    <col min="6415" max="6415" width="15.5546875" style="627" customWidth="1"/>
    <col min="6416" max="6416" width="7.109375" style="627" customWidth="1"/>
    <col min="6417" max="6417" width="18.6640625" style="627" customWidth="1"/>
    <col min="6418" max="6418" width="1.6640625" style="627" customWidth="1"/>
    <col min="6419" max="6419" width="16.109375" style="627" customWidth="1"/>
    <col min="6420" max="6420" width="16" style="627" customWidth="1"/>
    <col min="6421" max="6653" width="8.88671875" style="627"/>
    <col min="6654" max="6654" width="36" style="627" bestFit="1" customWidth="1"/>
    <col min="6655" max="6655" width="1.6640625" style="627" customWidth="1"/>
    <col min="6656" max="6656" width="11.88671875" style="627" bestFit="1" customWidth="1"/>
    <col min="6657" max="6657" width="9.77734375" style="627" customWidth="1"/>
    <col min="6658" max="6660" width="13.6640625" style="627" customWidth="1"/>
    <col min="6661" max="6661" width="14.44140625" style="627" customWidth="1"/>
    <col min="6662" max="6663" width="14.6640625" style="627" bestFit="1" customWidth="1"/>
    <col min="6664" max="6669" width="13.6640625" style="627" customWidth="1"/>
    <col min="6670" max="6670" width="1.33203125" style="627" customWidth="1"/>
    <col min="6671" max="6671" width="15.5546875" style="627" customWidth="1"/>
    <col min="6672" max="6672" width="7.109375" style="627" customWidth="1"/>
    <col min="6673" max="6673" width="18.6640625" style="627" customWidth="1"/>
    <col min="6674" max="6674" width="1.6640625" style="627" customWidth="1"/>
    <col min="6675" max="6675" width="16.109375" style="627" customWidth="1"/>
    <col min="6676" max="6676" width="16" style="627" customWidth="1"/>
    <col min="6677" max="6909" width="8.88671875" style="627"/>
    <col min="6910" max="6910" width="36" style="627" bestFit="1" customWidth="1"/>
    <col min="6911" max="6911" width="1.6640625" style="627" customWidth="1"/>
    <col min="6912" max="6912" width="11.88671875" style="627" bestFit="1" customWidth="1"/>
    <col min="6913" max="6913" width="9.77734375" style="627" customWidth="1"/>
    <col min="6914" max="6916" width="13.6640625" style="627" customWidth="1"/>
    <col min="6917" max="6917" width="14.44140625" style="627" customWidth="1"/>
    <col min="6918" max="6919" width="14.6640625" style="627" bestFit="1" customWidth="1"/>
    <col min="6920" max="6925" width="13.6640625" style="627" customWidth="1"/>
    <col min="6926" max="6926" width="1.33203125" style="627" customWidth="1"/>
    <col min="6927" max="6927" width="15.5546875" style="627" customWidth="1"/>
    <col min="6928" max="6928" width="7.109375" style="627" customWidth="1"/>
    <col min="6929" max="6929" width="18.6640625" style="627" customWidth="1"/>
    <col min="6930" max="6930" width="1.6640625" style="627" customWidth="1"/>
    <col min="6931" max="6931" width="16.109375" style="627" customWidth="1"/>
    <col min="6932" max="6932" width="16" style="627" customWidth="1"/>
    <col min="6933" max="7165" width="8.88671875" style="627"/>
    <col min="7166" max="7166" width="36" style="627" bestFit="1" customWidth="1"/>
    <col min="7167" max="7167" width="1.6640625" style="627" customWidth="1"/>
    <col min="7168" max="7168" width="11.88671875" style="627" bestFit="1" customWidth="1"/>
    <col min="7169" max="7169" width="9.77734375" style="627" customWidth="1"/>
    <col min="7170" max="7172" width="13.6640625" style="627" customWidth="1"/>
    <col min="7173" max="7173" width="14.44140625" style="627" customWidth="1"/>
    <col min="7174" max="7175" width="14.6640625" style="627" bestFit="1" customWidth="1"/>
    <col min="7176" max="7181" width="13.6640625" style="627" customWidth="1"/>
    <col min="7182" max="7182" width="1.33203125" style="627" customWidth="1"/>
    <col min="7183" max="7183" width="15.5546875" style="627" customWidth="1"/>
    <col min="7184" max="7184" width="7.109375" style="627" customWidth="1"/>
    <col min="7185" max="7185" width="18.6640625" style="627" customWidth="1"/>
    <col min="7186" max="7186" width="1.6640625" style="627" customWidth="1"/>
    <col min="7187" max="7187" width="16.109375" style="627" customWidth="1"/>
    <col min="7188" max="7188" width="16" style="627" customWidth="1"/>
    <col min="7189" max="7421" width="8.88671875" style="627"/>
    <col min="7422" max="7422" width="36" style="627" bestFit="1" customWidth="1"/>
    <col min="7423" max="7423" width="1.6640625" style="627" customWidth="1"/>
    <col min="7424" max="7424" width="11.88671875" style="627" bestFit="1" customWidth="1"/>
    <col min="7425" max="7425" width="9.77734375" style="627" customWidth="1"/>
    <col min="7426" max="7428" width="13.6640625" style="627" customWidth="1"/>
    <col min="7429" max="7429" width="14.44140625" style="627" customWidth="1"/>
    <col min="7430" max="7431" width="14.6640625" style="627" bestFit="1" customWidth="1"/>
    <col min="7432" max="7437" width="13.6640625" style="627" customWidth="1"/>
    <col min="7438" max="7438" width="1.33203125" style="627" customWidth="1"/>
    <col min="7439" max="7439" width="15.5546875" style="627" customWidth="1"/>
    <col min="7440" max="7440" width="7.109375" style="627" customWidth="1"/>
    <col min="7441" max="7441" width="18.6640625" style="627" customWidth="1"/>
    <col min="7442" max="7442" width="1.6640625" style="627" customWidth="1"/>
    <col min="7443" max="7443" width="16.109375" style="627" customWidth="1"/>
    <col min="7444" max="7444" width="16" style="627" customWidth="1"/>
    <col min="7445" max="7677" width="8.88671875" style="627"/>
    <col min="7678" max="7678" width="36" style="627" bestFit="1" customWidth="1"/>
    <col min="7679" max="7679" width="1.6640625" style="627" customWidth="1"/>
    <col min="7680" max="7680" width="11.88671875" style="627" bestFit="1" customWidth="1"/>
    <col min="7681" max="7681" width="9.77734375" style="627" customWidth="1"/>
    <col min="7682" max="7684" width="13.6640625" style="627" customWidth="1"/>
    <col min="7685" max="7685" width="14.44140625" style="627" customWidth="1"/>
    <col min="7686" max="7687" width="14.6640625" style="627" bestFit="1" customWidth="1"/>
    <col min="7688" max="7693" width="13.6640625" style="627" customWidth="1"/>
    <col min="7694" max="7694" width="1.33203125" style="627" customWidth="1"/>
    <col min="7695" max="7695" width="15.5546875" style="627" customWidth="1"/>
    <col min="7696" max="7696" width="7.109375" style="627" customWidth="1"/>
    <col min="7697" max="7697" width="18.6640625" style="627" customWidth="1"/>
    <col min="7698" max="7698" width="1.6640625" style="627" customWidth="1"/>
    <col min="7699" max="7699" width="16.109375" style="627" customWidth="1"/>
    <col min="7700" max="7700" width="16" style="627" customWidth="1"/>
    <col min="7701" max="7933" width="8.88671875" style="627"/>
    <col min="7934" max="7934" width="36" style="627" bestFit="1" customWidth="1"/>
    <col min="7935" max="7935" width="1.6640625" style="627" customWidth="1"/>
    <col min="7936" max="7936" width="11.88671875" style="627" bestFit="1" customWidth="1"/>
    <col min="7937" max="7937" width="9.77734375" style="627" customWidth="1"/>
    <col min="7938" max="7940" width="13.6640625" style="627" customWidth="1"/>
    <col min="7941" max="7941" width="14.44140625" style="627" customWidth="1"/>
    <col min="7942" max="7943" width="14.6640625" style="627" bestFit="1" customWidth="1"/>
    <col min="7944" max="7949" width="13.6640625" style="627" customWidth="1"/>
    <col min="7950" max="7950" width="1.33203125" style="627" customWidth="1"/>
    <col min="7951" max="7951" width="15.5546875" style="627" customWidth="1"/>
    <col min="7952" max="7952" width="7.109375" style="627" customWidth="1"/>
    <col min="7953" max="7953" width="18.6640625" style="627" customWidth="1"/>
    <col min="7954" max="7954" width="1.6640625" style="627" customWidth="1"/>
    <col min="7955" max="7955" width="16.109375" style="627" customWidth="1"/>
    <col min="7956" max="7956" width="16" style="627" customWidth="1"/>
    <col min="7957" max="8189" width="8.88671875" style="627"/>
    <col min="8190" max="8190" width="36" style="627" bestFit="1" customWidth="1"/>
    <col min="8191" max="8191" width="1.6640625" style="627" customWidth="1"/>
    <col min="8192" max="8192" width="11.88671875" style="627" bestFit="1" customWidth="1"/>
    <col min="8193" max="8193" width="9.77734375" style="627" customWidth="1"/>
    <col min="8194" max="8196" width="13.6640625" style="627" customWidth="1"/>
    <col min="8197" max="8197" width="14.44140625" style="627" customWidth="1"/>
    <col min="8198" max="8199" width="14.6640625" style="627" bestFit="1" customWidth="1"/>
    <col min="8200" max="8205" width="13.6640625" style="627" customWidth="1"/>
    <col min="8206" max="8206" width="1.33203125" style="627" customWidth="1"/>
    <col min="8207" max="8207" width="15.5546875" style="627" customWidth="1"/>
    <col min="8208" max="8208" width="7.109375" style="627" customWidth="1"/>
    <col min="8209" max="8209" width="18.6640625" style="627" customWidth="1"/>
    <col min="8210" max="8210" width="1.6640625" style="627" customWidth="1"/>
    <col min="8211" max="8211" width="16.109375" style="627" customWidth="1"/>
    <col min="8212" max="8212" width="16" style="627" customWidth="1"/>
    <col min="8213" max="8445" width="8.88671875" style="627"/>
    <col min="8446" max="8446" width="36" style="627" bestFit="1" customWidth="1"/>
    <col min="8447" max="8447" width="1.6640625" style="627" customWidth="1"/>
    <col min="8448" max="8448" width="11.88671875" style="627" bestFit="1" customWidth="1"/>
    <col min="8449" max="8449" width="9.77734375" style="627" customWidth="1"/>
    <col min="8450" max="8452" width="13.6640625" style="627" customWidth="1"/>
    <col min="8453" max="8453" width="14.44140625" style="627" customWidth="1"/>
    <col min="8454" max="8455" width="14.6640625" style="627" bestFit="1" customWidth="1"/>
    <col min="8456" max="8461" width="13.6640625" style="627" customWidth="1"/>
    <col min="8462" max="8462" width="1.33203125" style="627" customWidth="1"/>
    <col min="8463" max="8463" width="15.5546875" style="627" customWidth="1"/>
    <col min="8464" max="8464" width="7.109375" style="627" customWidth="1"/>
    <col min="8465" max="8465" width="18.6640625" style="627" customWidth="1"/>
    <col min="8466" max="8466" width="1.6640625" style="627" customWidth="1"/>
    <col min="8467" max="8467" width="16.109375" style="627" customWidth="1"/>
    <col min="8468" max="8468" width="16" style="627" customWidth="1"/>
    <col min="8469" max="8701" width="8.88671875" style="627"/>
    <col min="8702" max="8702" width="36" style="627" bestFit="1" customWidth="1"/>
    <col min="8703" max="8703" width="1.6640625" style="627" customWidth="1"/>
    <col min="8704" max="8704" width="11.88671875" style="627" bestFit="1" customWidth="1"/>
    <col min="8705" max="8705" width="9.77734375" style="627" customWidth="1"/>
    <col min="8706" max="8708" width="13.6640625" style="627" customWidth="1"/>
    <col min="8709" max="8709" width="14.44140625" style="627" customWidth="1"/>
    <col min="8710" max="8711" width="14.6640625" style="627" bestFit="1" customWidth="1"/>
    <col min="8712" max="8717" width="13.6640625" style="627" customWidth="1"/>
    <col min="8718" max="8718" width="1.33203125" style="627" customWidth="1"/>
    <col min="8719" max="8719" width="15.5546875" style="627" customWidth="1"/>
    <col min="8720" max="8720" width="7.109375" style="627" customWidth="1"/>
    <col min="8721" max="8721" width="18.6640625" style="627" customWidth="1"/>
    <col min="8722" max="8722" width="1.6640625" style="627" customWidth="1"/>
    <col min="8723" max="8723" width="16.109375" style="627" customWidth="1"/>
    <col min="8724" max="8724" width="16" style="627" customWidth="1"/>
    <col min="8725" max="8957" width="8.88671875" style="627"/>
    <col min="8958" max="8958" width="36" style="627" bestFit="1" customWidth="1"/>
    <col min="8959" max="8959" width="1.6640625" style="627" customWidth="1"/>
    <col min="8960" max="8960" width="11.88671875" style="627" bestFit="1" customWidth="1"/>
    <col min="8961" max="8961" width="9.77734375" style="627" customWidth="1"/>
    <col min="8962" max="8964" width="13.6640625" style="627" customWidth="1"/>
    <col min="8965" max="8965" width="14.44140625" style="627" customWidth="1"/>
    <col min="8966" max="8967" width="14.6640625" style="627" bestFit="1" customWidth="1"/>
    <col min="8968" max="8973" width="13.6640625" style="627" customWidth="1"/>
    <col min="8974" max="8974" width="1.33203125" style="627" customWidth="1"/>
    <col min="8975" max="8975" width="15.5546875" style="627" customWidth="1"/>
    <col min="8976" max="8976" width="7.109375" style="627" customWidth="1"/>
    <col min="8977" max="8977" width="18.6640625" style="627" customWidth="1"/>
    <col min="8978" max="8978" width="1.6640625" style="627" customWidth="1"/>
    <col min="8979" max="8979" width="16.109375" style="627" customWidth="1"/>
    <col min="8980" max="8980" width="16" style="627" customWidth="1"/>
    <col min="8981" max="9213" width="8.88671875" style="627"/>
    <col min="9214" max="9214" width="36" style="627" bestFit="1" customWidth="1"/>
    <col min="9215" max="9215" width="1.6640625" style="627" customWidth="1"/>
    <col min="9216" max="9216" width="11.88671875" style="627" bestFit="1" customWidth="1"/>
    <col min="9217" max="9217" width="9.77734375" style="627" customWidth="1"/>
    <col min="9218" max="9220" width="13.6640625" style="627" customWidth="1"/>
    <col min="9221" max="9221" width="14.44140625" style="627" customWidth="1"/>
    <col min="9222" max="9223" width="14.6640625" style="627" bestFit="1" customWidth="1"/>
    <col min="9224" max="9229" width="13.6640625" style="627" customWidth="1"/>
    <col min="9230" max="9230" width="1.33203125" style="627" customWidth="1"/>
    <col min="9231" max="9231" width="15.5546875" style="627" customWidth="1"/>
    <col min="9232" max="9232" width="7.109375" style="627" customWidth="1"/>
    <col min="9233" max="9233" width="18.6640625" style="627" customWidth="1"/>
    <col min="9234" max="9234" width="1.6640625" style="627" customWidth="1"/>
    <col min="9235" max="9235" width="16.109375" style="627" customWidth="1"/>
    <col min="9236" max="9236" width="16" style="627" customWidth="1"/>
    <col min="9237" max="9469" width="8.88671875" style="627"/>
    <col min="9470" max="9470" width="36" style="627" bestFit="1" customWidth="1"/>
    <col min="9471" max="9471" width="1.6640625" style="627" customWidth="1"/>
    <col min="9472" max="9472" width="11.88671875" style="627" bestFit="1" customWidth="1"/>
    <col min="9473" max="9473" width="9.77734375" style="627" customWidth="1"/>
    <col min="9474" max="9476" width="13.6640625" style="627" customWidth="1"/>
    <col min="9477" max="9477" width="14.44140625" style="627" customWidth="1"/>
    <col min="9478" max="9479" width="14.6640625" style="627" bestFit="1" customWidth="1"/>
    <col min="9480" max="9485" width="13.6640625" style="627" customWidth="1"/>
    <col min="9486" max="9486" width="1.33203125" style="627" customWidth="1"/>
    <col min="9487" max="9487" width="15.5546875" style="627" customWidth="1"/>
    <col min="9488" max="9488" width="7.109375" style="627" customWidth="1"/>
    <col min="9489" max="9489" width="18.6640625" style="627" customWidth="1"/>
    <col min="9490" max="9490" width="1.6640625" style="627" customWidth="1"/>
    <col min="9491" max="9491" width="16.109375" style="627" customWidth="1"/>
    <col min="9492" max="9492" width="16" style="627" customWidth="1"/>
    <col min="9493" max="9725" width="8.88671875" style="627"/>
    <col min="9726" max="9726" width="36" style="627" bestFit="1" customWidth="1"/>
    <col min="9727" max="9727" width="1.6640625" style="627" customWidth="1"/>
    <col min="9728" max="9728" width="11.88671875" style="627" bestFit="1" customWidth="1"/>
    <col min="9729" max="9729" width="9.77734375" style="627" customWidth="1"/>
    <col min="9730" max="9732" width="13.6640625" style="627" customWidth="1"/>
    <col min="9733" max="9733" width="14.44140625" style="627" customWidth="1"/>
    <col min="9734" max="9735" width="14.6640625" style="627" bestFit="1" customWidth="1"/>
    <col min="9736" max="9741" width="13.6640625" style="627" customWidth="1"/>
    <col min="9742" max="9742" width="1.33203125" style="627" customWidth="1"/>
    <col min="9743" max="9743" width="15.5546875" style="627" customWidth="1"/>
    <col min="9744" max="9744" width="7.109375" style="627" customWidth="1"/>
    <col min="9745" max="9745" width="18.6640625" style="627" customWidth="1"/>
    <col min="9746" max="9746" width="1.6640625" style="627" customWidth="1"/>
    <col min="9747" max="9747" width="16.109375" style="627" customWidth="1"/>
    <col min="9748" max="9748" width="16" style="627" customWidth="1"/>
    <col min="9749" max="9981" width="8.88671875" style="627"/>
    <col min="9982" max="9982" width="36" style="627" bestFit="1" customWidth="1"/>
    <col min="9983" max="9983" width="1.6640625" style="627" customWidth="1"/>
    <col min="9984" max="9984" width="11.88671875" style="627" bestFit="1" customWidth="1"/>
    <col min="9985" max="9985" width="9.77734375" style="627" customWidth="1"/>
    <col min="9986" max="9988" width="13.6640625" style="627" customWidth="1"/>
    <col min="9989" max="9989" width="14.44140625" style="627" customWidth="1"/>
    <col min="9990" max="9991" width="14.6640625" style="627" bestFit="1" customWidth="1"/>
    <col min="9992" max="9997" width="13.6640625" style="627" customWidth="1"/>
    <col min="9998" max="9998" width="1.33203125" style="627" customWidth="1"/>
    <col min="9999" max="9999" width="15.5546875" style="627" customWidth="1"/>
    <col min="10000" max="10000" width="7.109375" style="627" customWidth="1"/>
    <col min="10001" max="10001" width="18.6640625" style="627" customWidth="1"/>
    <col min="10002" max="10002" width="1.6640625" style="627" customWidth="1"/>
    <col min="10003" max="10003" width="16.109375" style="627" customWidth="1"/>
    <col min="10004" max="10004" width="16" style="627" customWidth="1"/>
    <col min="10005" max="10237" width="8.88671875" style="627"/>
    <col min="10238" max="10238" width="36" style="627" bestFit="1" customWidth="1"/>
    <col min="10239" max="10239" width="1.6640625" style="627" customWidth="1"/>
    <col min="10240" max="10240" width="11.88671875" style="627" bestFit="1" customWidth="1"/>
    <col min="10241" max="10241" width="9.77734375" style="627" customWidth="1"/>
    <col min="10242" max="10244" width="13.6640625" style="627" customWidth="1"/>
    <col min="10245" max="10245" width="14.44140625" style="627" customWidth="1"/>
    <col min="10246" max="10247" width="14.6640625" style="627" bestFit="1" customWidth="1"/>
    <col min="10248" max="10253" width="13.6640625" style="627" customWidth="1"/>
    <col min="10254" max="10254" width="1.33203125" style="627" customWidth="1"/>
    <col min="10255" max="10255" width="15.5546875" style="627" customWidth="1"/>
    <col min="10256" max="10256" width="7.109375" style="627" customWidth="1"/>
    <col min="10257" max="10257" width="18.6640625" style="627" customWidth="1"/>
    <col min="10258" max="10258" width="1.6640625" style="627" customWidth="1"/>
    <col min="10259" max="10259" width="16.109375" style="627" customWidth="1"/>
    <col min="10260" max="10260" width="16" style="627" customWidth="1"/>
    <col min="10261" max="10493" width="8.88671875" style="627"/>
    <col min="10494" max="10494" width="36" style="627" bestFit="1" customWidth="1"/>
    <col min="10495" max="10495" width="1.6640625" style="627" customWidth="1"/>
    <col min="10496" max="10496" width="11.88671875" style="627" bestFit="1" customWidth="1"/>
    <col min="10497" max="10497" width="9.77734375" style="627" customWidth="1"/>
    <col min="10498" max="10500" width="13.6640625" style="627" customWidth="1"/>
    <col min="10501" max="10501" width="14.44140625" style="627" customWidth="1"/>
    <col min="10502" max="10503" width="14.6640625" style="627" bestFit="1" customWidth="1"/>
    <col min="10504" max="10509" width="13.6640625" style="627" customWidth="1"/>
    <col min="10510" max="10510" width="1.33203125" style="627" customWidth="1"/>
    <col min="10511" max="10511" width="15.5546875" style="627" customWidth="1"/>
    <col min="10512" max="10512" width="7.109375" style="627" customWidth="1"/>
    <col min="10513" max="10513" width="18.6640625" style="627" customWidth="1"/>
    <col min="10514" max="10514" width="1.6640625" style="627" customWidth="1"/>
    <col min="10515" max="10515" width="16.109375" style="627" customWidth="1"/>
    <col min="10516" max="10516" width="16" style="627" customWidth="1"/>
    <col min="10517" max="10749" width="8.88671875" style="627"/>
    <col min="10750" max="10750" width="36" style="627" bestFit="1" customWidth="1"/>
    <col min="10751" max="10751" width="1.6640625" style="627" customWidth="1"/>
    <col min="10752" max="10752" width="11.88671875" style="627" bestFit="1" customWidth="1"/>
    <col min="10753" max="10753" width="9.77734375" style="627" customWidth="1"/>
    <col min="10754" max="10756" width="13.6640625" style="627" customWidth="1"/>
    <col min="10757" max="10757" width="14.44140625" style="627" customWidth="1"/>
    <col min="10758" max="10759" width="14.6640625" style="627" bestFit="1" customWidth="1"/>
    <col min="10760" max="10765" width="13.6640625" style="627" customWidth="1"/>
    <col min="10766" max="10766" width="1.33203125" style="627" customWidth="1"/>
    <col min="10767" max="10767" width="15.5546875" style="627" customWidth="1"/>
    <col min="10768" max="10768" width="7.109375" style="627" customWidth="1"/>
    <col min="10769" max="10769" width="18.6640625" style="627" customWidth="1"/>
    <col min="10770" max="10770" width="1.6640625" style="627" customWidth="1"/>
    <col min="10771" max="10771" width="16.109375" style="627" customWidth="1"/>
    <col min="10772" max="10772" width="16" style="627" customWidth="1"/>
    <col min="10773" max="11005" width="8.88671875" style="627"/>
    <col min="11006" max="11006" width="36" style="627" bestFit="1" customWidth="1"/>
    <col min="11007" max="11007" width="1.6640625" style="627" customWidth="1"/>
    <col min="11008" max="11008" width="11.88671875" style="627" bestFit="1" customWidth="1"/>
    <col min="11009" max="11009" width="9.77734375" style="627" customWidth="1"/>
    <col min="11010" max="11012" width="13.6640625" style="627" customWidth="1"/>
    <col min="11013" max="11013" width="14.44140625" style="627" customWidth="1"/>
    <col min="11014" max="11015" width="14.6640625" style="627" bestFit="1" customWidth="1"/>
    <col min="11016" max="11021" width="13.6640625" style="627" customWidth="1"/>
    <col min="11022" max="11022" width="1.33203125" style="627" customWidth="1"/>
    <col min="11023" max="11023" width="15.5546875" style="627" customWidth="1"/>
    <col min="11024" max="11024" width="7.109375" style="627" customWidth="1"/>
    <col min="11025" max="11025" width="18.6640625" style="627" customWidth="1"/>
    <col min="11026" max="11026" width="1.6640625" style="627" customWidth="1"/>
    <col min="11027" max="11027" width="16.109375" style="627" customWidth="1"/>
    <col min="11028" max="11028" width="16" style="627" customWidth="1"/>
    <col min="11029" max="11261" width="8.88671875" style="627"/>
    <col min="11262" max="11262" width="36" style="627" bestFit="1" customWidth="1"/>
    <col min="11263" max="11263" width="1.6640625" style="627" customWidth="1"/>
    <col min="11264" max="11264" width="11.88671875" style="627" bestFit="1" customWidth="1"/>
    <col min="11265" max="11265" width="9.77734375" style="627" customWidth="1"/>
    <col min="11266" max="11268" width="13.6640625" style="627" customWidth="1"/>
    <col min="11269" max="11269" width="14.44140625" style="627" customWidth="1"/>
    <col min="11270" max="11271" width="14.6640625" style="627" bestFit="1" customWidth="1"/>
    <col min="11272" max="11277" width="13.6640625" style="627" customWidth="1"/>
    <col min="11278" max="11278" width="1.33203125" style="627" customWidth="1"/>
    <col min="11279" max="11279" width="15.5546875" style="627" customWidth="1"/>
    <col min="11280" max="11280" width="7.109375" style="627" customWidth="1"/>
    <col min="11281" max="11281" width="18.6640625" style="627" customWidth="1"/>
    <col min="11282" max="11282" width="1.6640625" style="627" customWidth="1"/>
    <col min="11283" max="11283" width="16.109375" style="627" customWidth="1"/>
    <col min="11284" max="11284" width="16" style="627" customWidth="1"/>
    <col min="11285" max="11517" width="8.88671875" style="627"/>
    <col min="11518" max="11518" width="36" style="627" bestFit="1" customWidth="1"/>
    <col min="11519" max="11519" width="1.6640625" style="627" customWidth="1"/>
    <col min="11520" max="11520" width="11.88671875" style="627" bestFit="1" customWidth="1"/>
    <col min="11521" max="11521" width="9.77734375" style="627" customWidth="1"/>
    <col min="11522" max="11524" width="13.6640625" style="627" customWidth="1"/>
    <col min="11525" max="11525" width="14.44140625" style="627" customWidth="1"/>
    <col min="11526" max="11527" width="14.6640625" style="627" bestFit="1" customWidth="1"/>
    <col min="11528" max="11533" width="13.6640625" style="627" customWidth="1"/>
    <col min="11534" max="11534" width="1.33203125" style="627" customWidth="1"/>
    <col min="11535" max="11535" width="15.5546875" style="627" customWidth="1"/>
    <col min="11536" max="11536" width="7.109375" style="627" customWidth="1"/>
    <col min="11537" max="11537" width="18.6640625" style="627" customWidth="1"/>
    <col min="11538" max="11538" width="1.6640625" style="627" customWidth="1"/>
    <col min="11539" max="11539" width="16.109375" style="627" customWidth="1"/>
    <col min="11540" max="11540" width="16" style="627" customWidth="1"/>
    <col min="11541" max="11773" width="8.88671875" style="627"/>
    <col min="11774" max="11774" width="36" style="627" bestFit="1" customWidth="1"/>
    <col min="11775" max="11775" width="1.6640625" style="627" customWidth="1"/>
    <col min="11776" max="11776" width="11.88671875" style="627" bestFit="1" customWidth="1"/>
    <col min="11777" max="11777" width="9.77734375" style="627" customWidth="1"/>
    <col min="11778" max="11780" width="13.6640625" style="627" customWidth="1"/>
    <col min="11781" max="11781" width="14.44140625" style="627" customWidth="1"/>
    <col min="11782" max="11783" width="14.6640625" style="627" bestFit="1" customWidth="1"/>
    <col min="11784" max="11789" width="13.6640625" style="627" customWidth="1"/>
    <col min="11790" max="11790" width="1.33203125" style="627" customWidth="1"/>
    <col min="11791" max="11791" width="15.5546875" style="627" customWidth="1"/>
    <col min="11792" max="11792" width="7.109375" style="627" customWidth="1"/>
    <col min="11793" max="11793" width="18.6640625" style="627" customWidth="1"/>
    <col min="11794" max="11794" width="1.6640625" style="627" customWidth="1"/>
    <col min="11795" max="11795" width="16.109375" style="627" customWidth="1"/>
    <col min="11796" max="11796" width="16" style="627" customWidth="1"/>
    <col min="11797" max="12029" width="8.88671875" style="627"/>
    <col min="12030" max="12030" width="36" style="627" bestFit="1" customWidth="1"/>
    <col min="12031" max="12031" width="1.6640625" style="627" customWidth="1"/>
    <col min="12032" max="12032" width="11.88671875" style="627" bestFit="1" customWidth="1"/>
    <col min="12033" max="12033" width="9.77734375" style="627" customWidth="1"/>
    <col min="12034" max="12036" width="13.6640625" style="627" customWidth="1"/>
    <col min="12037" max="12037" width="14.44140625" style="627" customWidth="1"/>
    <col min="12038" max="12039" width="14.6640625" style="627" bestFit="1" customWidth="1"/>
    <col min="12040" max="12045" width="13.6640625" style="627" customWidth="1"/>
    <col min="12046" max="12046" width="1.33203125" style="627" customWidth="1"/>
    <col min="12047" max="12047" width="15.5546875" style="627" customWidth="1"/>
    <col min="12048" max="12048" width="7.109375" style="627" customWidth="1"/>
    <col min="12049" max="12049" width="18.6640625" style="627" customWidth="1"/>
    <col min="12050" max="12050" width="1.6640625" style="627" customWidth="1"/>
    <col min="12051" max="12051" width="16.109375" style="627" customWidth="1"/>
    <col min="12052" max="12052" width="16" style="627" customWidth="1"/>
    <col min="12053" max="12285" width="8.88671875" style="627"/>
    <col min="12286" max="12286" width="36" style="627" bestFit="1" customWidth="1"/>
    <col min="12287" max="12287" width="1.6640625" style="627" customWidth="1"/>
    <col min="12288" max="12288" width="11.88671875" style="627" bestFit="1" customWidth="1"/>
    <col min="12289" max="12289" width="9.77734375" style="627" customWidth="1"/>
    <col min="12290" max="12292" width="13.6640625" style="627" customWidth="1"/>
    <col min="12293" max="12293" width="14.44140625" style="627" customWidth="1"/>
    <col min="12294" max="12295" width="14.6640625" style="627" bestFit="1" customWidth="1"/>
    <col min="12296" max="12301" width="13.6640625" style="627" customWidth="1"/>
    <col min="12302" max="12302" width="1.33203125" style="627" customWidth="1"/>
    <col min="12303" max="12303" width="15.5546875" style="627" customWidth="1"/>
    <col min="12304" max="12304" width="7.109375" style="627" customWidth="1"/>
    <col min="12305" max="12305" width="18.6640625" style="627" customWidth="1"/>
    <col min="12306" max="12306" width="1.6640625" style="627" customWidth="1"/>
    <col min="12307" max="12307" width="16.109375" style="627" customWidth="1"/>
    <col min="12308" max="12308" width="16" style="627" customWidth="1"/>
    <col min="12309" max="12541" width="8.88671875" style="627"/>
    <col min="12542" max="12542" width="36" style="627" bestFit="1" customWidth="1"/>
    <col min="12543" max="12543" width="1.6640625" style="627" customWidth="1"/>
    <col min="12544" max="12544" width="11.88671875" style="627" bestFit="1" customWidth="1"/>
    <col min="12545" max="12545" width="9.77734375" style="627" customWidth="1"/>
    <col min="12546" max="12548" width="13.6640625" style="627" customWidth="1"/>
    <col min="12549" max="12549" width="14.44140625" style="627" customWidth="1"/>
    <col min="12550" max="12551" width="14.6640625" style="627" bestFit="1" customWidth="1"/>
    <col min="12552" max="12557" width="13.6640625" style="627" customWidth="1"/>
    <col min="12558" max="12558" width="1.33203125" style="627" customWidth="1"/>
    <col min="12559" max="12559" width="15.5546875" style="627" customWidth="1"/>
    <col min="12560" max="12560" width="7.109375" style="627" customWidth="1"/>
    <col min="12561" max="12561" width="18.6640625" style="627" customWidth="1"/>
    <col min="12562" max="12562" width="1.6640625" style="627" customWidth="1"/>
    <col min="12563" max="12563" width="16.109375" style="627" customWidth="1"/>
    <col min="12564" max="12564" width="16" style="627" customWidth="1"/>
    <col min="12565" max="12797" width="8.88671875" style="627"/>
    <col min="12798" max="12798" width="36" style="627" bestFit="1" customWidth="1"/>
    <col min="12799" max="12799" width="1.6640625" style="627" customWidth="1"/>
    <col min="12800" max="12800" width="11.88671875" style="627" bestFit="1" customWidth="1"/>
    <col min="12801" max="12801" width="9.77734375" style="627" customWidth="1"/>
    <col min="12802" max="12804" width="13.6640625" style="627" customWidth="1"/>
    <col min="12805" max="12805" width="14.44140625" style="627" customWidth="1"/>
    <col min="12806" max="12807" width="14.6640625" style="627" bestFit="1" customWidth="1"/>
    <col min="12808" max="12813" width="13.6640625" style="627" customWidth="1"/>
    <col min="12814" max="12814" width="1.33203125" style="627" customWidth="1"/>
    <col min="12815" max="12815" width="15.5546875" style="627" customWidth="1"/>
    <col min="12816" max="12816" width="7.109375" style="627" customWidth="1"/>
    <col min="12817" max="12817" width="18.6640625" style="627" customWidth="1"/>
    <col min="12818" max="12818" width="1.6640625" style="627" customWidth="1"/>
    <col min="12819" max="12819" width="16.109375" style="627" customWidth="1"/>
    <col min="12820" max="12820" width="16" style="627" customWidth="1"/>
    <col min="12821" max="13053" width="8.88671875" style="627"/>
    <col min="13054" max="13054" width="36" style="627" bestFit="1" customWidth="1"/>
    <col min="13055" max="13055" width="1.6640625" style="627" customWidth="1"/>
    <col min="13056" max="13056" width="11.88671875" style="627" bestFit="1" customWidth="1"/>
    <col min="13057" max="13057" width="9.77734375" style="627" customWidth="1"/>
    <col min="13058" max="13060" width="13.6640625" style="627" customWidth="1"/>
    <col min="13061" max="13061" width="14.44140625" style="627" customWidth="1"/>
    <col min="13062" max="13063" width="14.6640625" style="627" bestFit="1" customWidth="1"/>
    <col min="13064" max="13069" width="13.6640625" style="627" customWidth="1"/>
    <col min="13070" max="13070" width="1.33203125" style="627" customWidth="1"/>
    <col min="13071" max="13071" width="15.5546875" style="627" customWidth="1"/>
    <col min="13072" max="13072" width="7.109375" style="627" customWidth="1"/>
    <col min="13073" max="13073" width="18.6640625" style="627" customWidth="1"/>
    <col min="13074" max="13074" width="1.6640625" style="627" customWidth="1"/>
    <col min="13075" max="13075" width="16.109375" style="627" customWidth="1"/>
    <col min="13076" max="13076" width="16" style="627" customWidth="1"/>
    <col min="13077" max="13309" width="8.88671875" style="627"/>
    <col min="13310" max="13310" width="36" style="627" bestFit="1" customWidth="1"/>
    <col min="13311" max="13311" width="1.6640625" style="627" customWidth="1"/>
    <col min="13312" max="13312" width="11.88671875" style="627" bestFit="1" customWidth="1"/>
    <col min="13313" max="13313" width="9.77734375" style="627" customWidth="1"/>
    <col min="13314" max="13316" width="13.6640625" style="627" customWidth="1"/>
    <col min="13317" max="13317" width="14.44140625" style="627" customWidth="1"/>
    <col min="13318" max="13319" width="14.6640625" style="627" bestFit="1" customWidth="1"/>
    <col min="13320" max="13325" width="13.6640625" style="627" customWidth="1"/>
    <col min="13326" max="13326" width="1.33203125" style="627" customWidth="1"/>
    <col min="13327" max="13327" width="15.5546875" style="627" customWidth="1"/>
    <col min="13328" max="13328" width="7.109375" style="627" customWidth="1"/>
    <col min="13329" max="13329" width="18.6640625" style="627" customWidth="1"/>
    <col min="13330" max="13330" width="1.6640625" style="627" customWidth="1"/>
    <col min="13331" max="13331" width="16.109375" style="627" customWidth="1"/>
    <col min="13332" max="13332" width="16" style="627" customWidth="1"/>
    <col min="13333" max="13565" width="8.88671875" style="627"/>
    <col min="13566" max="13566" width="36" style="627" bestFit="1" customWidth="1"/>
    <col min="13567" max="13567" width="1.6640625" style="627" customWidth="1"/>
    <col min="13568" max="13568" width="11.88671875" style="627" bestFit="1" customWidth="1"/>
    <col min="13569" max="13569" width="9.77734375" style="627" customWidth="1"/>
    <col min="13570" max="13572" width="13.6640625" style="627" customWidth="1"/>
    <col min="13573" max="13573" width="14.44140625" style="627" customWidth="1"/>
    <col min="13574" max="13575" width="14.6640625" style="627" bestFit="1" customWidth="1"/>
    <col min="13576" max="13581" width="13.6640625" style="627" customWidth="1"/>
    <col min="13582" max="13582" width="1.33203125" style="627" customWidth="1"/>
    <col min="13583" max="13583" width="15.5546875" style="627" customWidth="1"/>
    <col min="13584" max="13584" width="7.109375" style="627" customWidth="1"/>
    <col min="13585" max="13585" width="18.6640625" style="627" customWidth="1"/>
    <col min="13586" max="13586" width="1.6640625" style="627" customWidth="1"/>
    <col min="13587" max="13587" width="16.109375" style="627" customWidth="1"/>
    <col min="13588" max="13588" width="16" style="627" customWidth="1"/>
    <col min="13589" max="13821" width="8.88671875" style="627"/>
    <col min="13822" max="13822" width="36" style="627" bestFit="1" customWidth="1"/>
    <col min="13823" max="13823" width="1.6640625" style="627" customWidth="1"/>
    <col min="13824" max="13824" width="11.88671875" style="627" bestFit="1" customWidth="1"/>
    <col min="13825" max="13825" width="9.77734375" style="627" customWidth="1"/>
    <col min="13826" max="13828" width="13.6640625" style="627" customWidth="1"/>
    <col min="13829" max="13829" width="14.44140625" style="627" customWidth="1"/>
    <col min="13830" max="13831" width="14.6640625" style="627" bestFit="1" customWidth="1"/>
    <col min="13832" max="13837" width="13.6640625" style="627" customWidth="1"/>
    <col min="13838" max="13838" width="1.33203125" style="627" customWidth="1"/>
    <col min="13839" max="13839" width="15.5546875" style="627" customWidth="1"/>
    <col min="13840" max="13840" width="7.109375" style="627" customWidth="1"/>
    <col min="13841" max="13841" width="18.6640625" style="627" customWidth="1"/>
    <col min="13842" max="13842" width="1.6640625" style="627" customWidth="1"/>
    <col min="13843" max="13843" width="16.109375" style="627" customWidth="1"/>
    <col min="13844" max="13844" width="16" style="627" customWidth="1"/>
    <col min="13845" max="14077" width="8.88671875" style="627"/>
    <col min="14078" max="14078" width="36" style="627" bestFit="1" customWidth="1"/>
    <col min="14079" max="14079" width="1.6640625" style="627" customWidth="1"/>
    <col min="14080" max="14080" width="11.88671875" style="627" bestFit="1" customWidth="1"/>
    <col min="14081" max="14081" width="9.77734375" style="627" customWidth="1"/>
    <col min="14082" max="14084" width="13.6640625" style="627" customWidth="1"/>
    <col min="14085" max="14085" width="14.44140625" style="627" customWidth="1"/>
    <col min="14086" max="14087" width="14.6640625" style="627" bestFit="1" customWidth="1"/>
    <col min="14088" max="14093" width="13.6640625" style="627" customWidth="1"/>
    <col min="14094" max="14094" width="1.33203125" style="627" customWidth="1"/>
    <col min="14095" max="14095" width="15.5546875" style="627" customWidth="1"/>
    <col min="14096" max="14096" width="7.109375" style="627" customWidth="1"/>
    <col min="14097" max="14097" width="18.6640625" style="627" customWidth="1"/>
    <col min="14098" max="14098" width="1.6640625" style="627" customWidth="1"/>
    <col min="14099" max="14099" width="16.109375" style="627" customWidth="1"/>
    <col min="14100" max="14100" width="16" style="627" customWidth="1"/>
    <col min="14101" max="14333" width="8.88671875" style="627"/>
    <col min="14334" max="14334" width="36" style="627" bestFit="1" customWidth="1"/>
    <col min="14335" max="14335" width="1.6640625" style="627" customWidth="1"/>
    <col min="14336" max="14336" width="11.88671875" style="627" bestFit="1" customWidth="1"/>
    <col min="14337" max="14337" width="9.77734375" style="627" customWidth="1"/>
    <col min="14338" max="14340" width="13.6640625" style="627" customWidth="1"/>
    <col min="14341" max="14341" width="14.44140625" style="627" customWidth="1"/>
    <col min="14342" max="14343" width="14.6640625" style="627" bestFit="1" customWidth="1"/>
    <col min="14344" max="14349" width="13.6640625" style="627" customWidth="1"/>
    <col min="14350" max="14350" width="1.33203125" style="627" customWidth="1"/>
    <col min="14351" max="14351" width="15.5546875" style="627" customWidth="1"/>
    <col min="14352" max="14352" width="7.109375" style="627" customWidth="1"/>
    <col min="14353" max="14353" width="18.6640625" style="627" customWidth="1"/>
    <col min="14354" max="14354" width="1.6640625" style="627" customWidth="1"/>
    <col min="14355" max="14355" width="16.109375" style="627" customWidth="1"/>
    <col min="14356" max="14356" width="16" style="627" customWidth="1"/>
    <col min="14357" max="14589" width="8.88671875" style="627"/>
    <col min="14590" max="14590" width="36" style="627" bestFit="1" customWidth="1"/>
    <col min="14591" max="14591" width="1.6640625" style="627" customWidth="1"/>
    <col min="14592" max="14592" width="11.88671875" style="627" bestFit="1" customWidth="1"/>
    <col min="14593" max="14593" width="9.77734375" style="627" customWidth="1"/>
    <col min="14594" max="14596" width="13.6640625" style="627" customWidth="1"/>
    <col min="14597" max="14597" width="14.44140625" style="627" customWidth="1"/>
    <col min="14598" max="14599" width="14.6640625" style="627" bestFit="1" customWidth="1"/>
    <col min="14600" max="14605" width="13.6640625" style="627" customWidth="1"/>
    <col min="14606" max="14606" width="1.33203125" style="627" customWidth="1"/>
    <col min="14607" max="14607" width="15.5546875" style="627" customWidth="1"/>
    <col min="14608" max="14608" width="7.109375" style="627" customWidth="1"/>
    <col min="14609" max="14609" width="18.6640625" style="627" customWidth="1"/>
    <col min="14610" max="14610" width="1.6640625" style="627" customWidth="1"/>
    <col min="14611" max="14611" width="16.109375" style="627" customWidth="1"/>
    <col min="14612" max="14612" width="16" style="627" customWidth="1"/>
    <col min="14613" max="14845" width="8.88671875" style="627"/>
    <col min="14846" max="14846" width="36" style="627" bestFit="1" customWidth="1"/>
    <col min="14847" max="14847" width="1.6640625" style="627" customWidth="1"/>
    <col min="14848" max="14848" width="11.88671875" style="627" bestFit="1" customWidth="1"/>
    <col min="14849" max="14849" width="9.77734375" style="627" customWidth="1"/>
    <col min="14850" max="14852" width="13.6640625" style="627" customWidth="1"/>
    <col min="14853" max="14853" width="14.44140625" style="627" customWidth="1"/>
    <col min="14854" max="14855" width="14.6640625" style="627" bestFit="1" customWidth="1"/>
    <col min="14856" max="14861" width="13.6640625" style="627" customWidth="1"/>
    <col min="14862" max="14862" width="1.33203125" style="627" customWidth="1"/>
    <col min="14863" max="14863" width="15.5546875" style="627" customWidth="1"/>
    <col min="14864" max="14864" width="7.109375" style="627" customWidth="1"/>
    <col min="14865" max="14865" width="18.6640625" style="627" customWidth="1"/>
    <col min="14866" max="14866" width="1.6640625" style="627" customWidth="1"/>
    <col min="14867" max="14867" width="16.109375" style="627" customWidth="1"/>
    <col min="14868" max="14868" width="16" style="627" customWidth="1"/>
    <col min="14869" max="15101" width="8.88671875" style="627"/>
    <col min="15102" max="15102" width="36" style="627" bestFit="1" customWidth="1"/>
    <col min="15103" max="15103" width="1.6640625" style="627" customWidth="1"/>
    <col min="15104" max="15104" width="11.88671875" style="627" bestFit="1" customWidth="1"/>
    <col min="15105" max="15105" width="9.77734375" style="627" customWidth="1"/>
    <col min="15106" max="15108" width="13.6640625" style="627" customWidth="1"/>
    <col min="15109" max="15109" width="14.44140625" style="627" customWidth="1"/>
    <col min="15110" max="15111" width="14.6640625" style="627" bestFit="1" customWidth="1"/>
    <col min="15112" max="15117" width="13.6640625" style="627" customWidth="1"/>
    <col min="15118" max="15118" width="1.33203125" style="627" customWidth="1"/>
    <col min="15119" max="15119" width="15.5546875" style="627" customWidth="1"/>
    <col min="15120" max="15120" width="7.109375" style="627" customWidth="1"/>
    <col min="15121" max="15121" width="18.6640625" style="627" customWidth="1"/>
    <col min="15122" max="15122" width="1.6640625" style="627" customWidth="1"/>
    <col min="15123" max="15123" width="16.109375" style="627" customWidth="1"/>
    <col min="15124" max="15124" width="16" style="627" customWidth="1"/>
    <col min="15125" max="15357" width="8.88671875" style="627"/>
    <col min="15358" max="15358" width="36" style="627" bestFit="1" customWidth="1"/>
    <col min="15359" max="15359" width="1.6640625" style="627" customWidth="1"/>
    <col min="15360" max="15360" width="11.88671875" style="627" bestFit="1" customWidth="1"/>
    <col min="15361" max="15361" width="9.77734375" style="627" customWidth="1"/>
    <col min="15362" max="15364" width="13.6640625" style="627" customWidth="1"/>
    <col min="15365" max="15365" width="14.44140625" style="627" customWidth="1"/>
    <col min="15366" max="15367" width="14.6640625" style="627" bestFit="1" customWidth="1"/>
    <col min="15368" max="15373" width="13.6640625" style="627" customWidth="1"/>
    <col min="15374" max="15374" width="1.33203125" style="627" customWidth="1"/>
    <col min="15375" max="15375" width="15.5546875" style="627" customWidth="1"/>
    <col min="15376" max="15376" width="7.109375" style="627" customWidth="1"/>
    <col min="15377" max="15377" width="18.6640625" style="627" customWidth="1"/>
    <col min="15378" max="15378" width="1.6640625" style="627" customWidth="1"/>
    <col min="15379" max="15379" width="16.109375" style="627" customWidth="1"/>
    <col min="15380" max="15380" width="16" style="627" customWidth="1"/>
    <col min="15381" max="15613" width="8.88671875" style="627"/>
    <col min="15614" max="15614" width="36" style="627" bestFit="1" customWidth="1"/>
    <col min="15615" max="15615" width="1.6640625" style="627" customWidth="1"/>
    <col min="15616" max="15616" width="11.88671875" style="627" bestFit="1" customWidth="1"/>
    <col min="15617" max="15617" width="9.77734375" style="627" customWidth="1"/>
    <col min="15618" max="15620" width="13.6640625" style="627" customWidth="1"/>
    <col min="15621" max="15621" width="14.44140625" style="627" customWidth="1"/>
    <col min="15622" max="15623" width="14.6640625" style="627" bestFit="1" customWidth="1"/>
    <col min="15624" max="15629" width="13.6640625" style="627" customWidth="1"/>
    <col min="15630" max="15630" width="1.33203125" style="627" customWidth="1"/>
    <col min="15631" max="15631" width="15.5546875" style="627" customWidth="1"/>
    <col min="15632" max="15632" width="7.109375" style="627" customWidth="1"/>
    <col min="15633" max="15633" width="18.6640625" style="627" customWidth="1"/>
    <col min="15634" max="15634" width="1.6640625" style="627" customWidth="1"/>
    <col min="15635" max="15635" width="16.109375" style="627" customWidth="1"/>
    <col min="15636" max="15636" width="16" style="627" customWidth="1"/>
    <col min="15637" max="15869" width="8.88671875" style="627"/>
    <col min="15870" max="15870" width="36" style="627" bestFit="1" customWidth="1"/>
    <col min="15871" max="15871" width="1.6640625" style="627" customWidth="1"/>
    <col min="15872" max="15872" width="11.88671875" style="627" bestFit="1" customWidth="1"/>
    <col min="15873" max="15873" width="9.77734375" style="627" customWidth="1"/>
    <col min="15874" max="15876" width="13.6640625" style="627" customWidth="1"/>
    <col min="15877" max="15877" width="14.44140625" style="627" customWidth="1"/>
    <col min="15878" max="15879" width="14.6640625" style="627" bestFit="1" customWidth="1"/>
    <col min="15880" max="15885" width="13.6640625" style="627" customWidth="1"/>
    <col min="15886" max="15886" width="1.33203125" style="627" customWidth="1"/>
    <col min="15887" max="15887" width="15.5546875" style="627" customWidth="1"/>
    <col min="15888" max="15888" width="7.109375" style="627" customWidth="1"/>
    <col min="15889" max="15889" width="18.6640625" style="627" customWidth="1"/>
    <col min="15890" max="15890" width="1.6640625" style="627" customWidth="1"/>
    <col min="15891" max="15891" width="16.109375" style="627" customWidth="1"/>
    <col min="15892" max="15892" width="16" style="627" customWidth="1"/>
    <col min="15893" max="16125" width="8.88671875" style="627"/>
    <col min="16126" max="16126" width="36" style="627" bestFit="1" customWidth="1"/>
    <col min="16127" max="16127" width="1.6640625" style="627" customWidth="1"/>
    <col min="16128" max="16128" width="11.88671875" style="627" bestFit="1" customWidth="1"/>
    <col min="16129" max="16129" width="9.77734375" style="627" customWidth="1"/>
    <col min="16130" max="16132" width="13.6640625" style="627" customWidth="1"/>
    <col min="16133" max="16133" width="14.44140625" style="627" customWidth="1"/>
    <col min="16134" max="16135" width="14.6640625" style="627" bestFit="1" customWidth="1"/>
    <col min="16136" max="16141" width="13.6640625" style="627" customWidth="1"/>
    <col min="16142" max="16142" width="1.33203125" style="627" customWidth="1"/>
    <col min="16143" max="16143" width="15.5546875" style="627" customWidth="1"/>
    <col min="16144" max="16144" width="7.109375" style="627" customWidth="1"/>
    <col min="16145" max="16145" width="18.6640625" style="627" customWidth="1"/>
    <col min="16146" max="16146" width="1.6640625" style="627" customWidth="1"/>
    <col min="16147" max="16147" width="16.109375" style="627" customWidth="1"/>
    <col min="16148" max="16148" width="16" style="627" customWidth="1"/>
    <col min="16149" max="16384" width="8.88671875" style="627"/>
  </cols>
  <sheetData>
    <row r="1" spans="1:23" s="473" customFormat="1" ht="13.2" x14ac:dyDescent="0.25">
      <c r="A1" s="508"/>
      <c r="B1" s="465"/>
      <c r="C1" s="466"/>
      <c r="D1" s="467" t="s">
        <v>505</v>
      </c>
      <c r="E1" s="468"/>
      <c r="F1" s="578" t="s">
        <v>506</v>
      </c>
      <c r="G1" s="578" t="s">
        <v>507</v>
      </c>
      <c r="H1" s="578" t="s">
        <v>508</v>
      </c>
      <c r="I1" s="469" t="s">
        <v>509</v>
      </c>
      <c r="J1" s="469" t="s">
        <v>510</v>
      </c>
      <c r="K1" s="469" t="s">
        <v>511</v>
      </c>
      <c r="L1" s="578" t="s">
        <v>512</v>
      </c>
      <c r="M1" s="578" t="s">
        <v>513</v>
      </c>
      <c r="N1" s="578" t="s">
        <v>514</v>
      </c>
      <c r="O1" s="469" t="s">
        <v>515</v>
      </c>
      <c r="P1" s="469" t="s">
        <v>516</v>
      </c>
      <c r="Q1" s="469" t="s">
        <v>517</v>
      </c>
      <c r="R1" s="470"/>
      <c r="S1" s="471" t="s">
        <v>518</v>
      </c>
      <c r="T1" s="508"/>
      <c r="U1" s="557" t="s">
        <v>518</v>
      </c>
      <c r="V1" s="465"/>
      <c r="W1" s="508"/>
    </row>
    <row r="2" spans="1:23" x14ac:dyDescent="0.3">
      <c r="A2" s="561"/>
      <c r="B2" s="474"/>
      <c r="C2" s="466"/>
      <c r="D2" s="466"/>
      <c r="E2" s="475"/>
      <c r="F2" s="476"/>
      <c r="G2" s="476"/>
      <c r="H2" s="476"/>
      <c r="I2" s="476"/>
      <c r="J2" s="477"/>
      <c r="K2" s="477"/>
      <c r="L2" s="477"/>
      <c r="M2" s="477"/>
      <c r="N2" s="477"/>
      <c r="O2" s="478"/>
      <c r="P2" s="476"/>
      <c r="Q2" s="476"/>
      <c r="R2" s="476"/>
      <c r="S2" s="479"/>
      <c r="T2" s="561"/>
      <c r="U2" s="479"/>
      <c r="V2" s="476"/>
      <c r="W2" s="561"/>
    </row>
    <row r="3" spans="1:23" x14ac:dyDescent="0.3">
      <c r="A3" s="673" t="s">
        <v>626</v>
      </c>
      <c r="B3" s="481" t="s">
        <v>605</v>
      </c>
      <c r="C3" s="482"/>
      <c r="D3" s="483"/>
      <c r="E3" s="484"/>
      <c r="F3" s="582">
        <v>20000</v>
      </c>
      <c r="G3" s="565">
        <v>20000</v>
      </c>
      <c r="H3" s="485">
        <v>20000</v>
      </c>
      <c r="I3" s="565">
        <v>20000</v>
      </c>
      <c r="J3" s="582">
        <v>20000</v>
      </c>
      <c r="K3" s="565">
        <v>20000</v>
      </c>
      <c r="L3" s="582">
        <v>20000</v>
      </c>
      <c r="M3" s="565">
        <v>20000</v>
      </c>
      <c r="N3" s="582">
        <v>20000</v>
      </c>
      <c r="O3" s="565">
        <v>20000</v>
      </c>
      <c r="P3" s="582">
        <v>20000</v>
      </c>
      <c r="Q3" s="565">
        <v>20000</v>
      </c>
      <c r="R3" s="486"/>
      <c r="S3" s="487">
        <f>SUM(F3:Q3)</f>
        <v>240000</v>
      </c>
      <c r="T3" s="561"/>
      <c r="U3" s="487">
        <f>SUM(F3:R3)</f>
        <v>240000</v>
      </c>
      <c r="V3" s="488"/>
      <c r="W3" s="561"/>
    </row>
    <row r="4" spans="1:23" x14ac:dyDescent="0.3">
      <c r="A4" s="674"/>
      <c r="B4" s="489" t="s">
        <v>606</v>
      </c>
      <c r="C4" s="482"/>
      <c r="D4" s="490"/>
      <c r="E4" s="484"/>
      <c r="F4" s="580"/>
      <c r="G4" s="566"/>
      <c r="H4" s="580"/>
      <c r="I4" s="566"/>
      <c r="J4" s="580"/>
      <c r="K4" s="566"/>
      <c r="L4" s="580"/>
      <c r="M4" s="566"/>
      <c r="N4" s="580"/>
      <c r="O4" s="566"/>
      <c r="P4" s="580"/>
      <c r="Q4" s="566"/>
      <c r="R4" s="486"/>
      <c r="S4" s="492">
        <f t="shared" ref="S4:S13" si="0">SUM(F4:Q4)</f>
        <v>0</v>
      </c>
      <c r="T4" s="561"/>
      <c r="U4" s="487">
        <f t="shared" ref="U4:U13" si="1">SUM(F4:R4)</f>
        <v>0</v>
      </c>
      <c r="V4" s="488"/>
      <c r="W4" s="561"/>
    </row>
    <row r="5" spans="1:23" x14ac:dyDescent="0.3">
      <c r="A5" s="674"/>
      <c r="B5" s="489" t="s">
        <v>607</v>
      </c>
      <c r="C5" s="482"/>
      <c r="D5" s="490"/>
      <c r="E5" s="484"/>
      <c r="F5" s="491"/>
      <c r="G5" s="566"/>
      <c r="H5" s="580"/>
      <c r="I5" s="566"/>
      <c r="J5" s="580"/>
      <c r="K5" s="566"/>
      <c r="L5" s="580"/>
      <c r="M5" s="566"/>
      <c r="N5" s="580"/>
      <c r="O5" s="566"/>
      <c r="P5" s="580"/>
      <c r="Q5" s="566"/>
      <c r="R5" s="486"/>
      <c r="S5" s="492">
        <f t="shared" si="0"/>
        <v>0</v>
      </c>
      <c r="T5" s="561"/>
      <c r="U5" s="487">
        <f t="shared" si="1"/>
        <v>0</v>
      </c>
      <c r="V5" s="488"/>
      <c r="W5" s="561"/>
    </row>
    <row r="6" spans="1:23" x14ac:dyDescent="0.3">
      <c r="A6" s="674"/>
      <c r="B6" s="493" t="s">
        <v>611</v>
      </c>
      <c r="C6" s="482"/>
      <c r="D6" s="490"/>
      <c r="E6" s="484"/>
      <c r="F6" s="491"/>
      <c r="G6" s="566"/>
      <c r="H6" s="580"/>
      <c r="I6" s="566"/>
      <c r="J6" s="580"/>
      <c r="K6" s="566"/>
      <c r="L6" s="491"/>
      <c r="M6" s="566"/>
      <c r="N6" s="580"/>
      <c r="O6" s="566"/>
      <c r="P6" s="580"/>
      <c r="Q6" s="566"/>
      <c r="R6" s="486"/>
      <c r="S6" s="492">
        <f t="shared" si="0"/>
        <v>0</v>
      </c>
      <c r="T6" s="561"/>
      <c r="U6" s="487">
        <f t="shared" si="1"/>
        <v>0</v>
      </c>
      <c r="V6" s="488"/>
      <c r="W6" s="561"/>
    </row>
    <row r="7" spans="1:23" x14ac:dyDescent="0.3">
      <c r="A7" s="674"/>
      <c r="B7" s="493" t="s">
        <v>612</v>
      </c>
      <c r="C7" s="482"/>
      <c r="D7" s="490"/>
      <c r="E7" s="484"/>
      <c r="F7" s="491"/>
      <c r="G7" s="566"/>
      <c r="H7" s="491"/>
      <c r="I7" s="566"/>
      <c r="J7" s="580"/>
      <c r="K7" s="566"/>
      <c r="L7" s="491"/>
      <c r="M7" s="566"/>
      <c r="N7" s="491"/>
      <c r="O7" s="566"/>
      <c r="P7" s="580"/>
      <c r="Q7" s="566"/>
      <c r="R7" s="486"/>
      <c r="S7" s="492">
        <f t="shared" si="0"/>
        <v>0</v>
      </c>
      <c r="T7" s="561"/>
      <c r="U7" s="487">
        <f t="shared" si="1"/>
        <v>0</v>
      </c>
      <c r="V7" s="488"/>
      <c r="W7" s="561"/>
    </row>
    <row r="8" spans="1:23" x14ac:dyDescent="0.3">
      <c r="A8" s="674"/>
      <c r="B8" s="493" t="s">
        <v>613</v>
      </c>
      <c r="C8" s="482"/>
      <c r="D8" s="494"/>
      <c r="E8" s="484"/>
      <c r="F8" s="495"/>
      <c r="G8" s="496"/>
      <c r="H8" s="495"/>
      <c r="I8" s="496"/>
      <c r="J8" s="495"/>
      <c r="K8" s="496"/>
      <c r="L8" s="495"/>
      <c r="M8" s="496"/>
      <c r="N8" s="495"/>
      <c r="O8" s="496"/>
      <c r="P8" s="495"/>
      <c r="Q8" s="496"/>
      <c r="R8" s="486"/>
      <c r="S8" s="492">
        <f t="shared" si="0"/>
        <v>0</v>
      </c>
      <c r="T8" s="561"/>
      <c r="U8" s="487">
        <f t="shared" si="1"/>
        <v>0</v>
      </c>
      <c r="V8" s="488"/>
      <c r="W8" s="561"/>
    </row>
    <row r="9" spans="1:23" x14ac:dyDescent="0.3">
      <c r="A9" s="674"/>
      <c r="B9" s="493" t="s">
        <v>617</v>
      </c>
      <c r="C9" s="482"/>
      <c r="D9" s="494"/>
      <c r="E9" s="484"/>
      <c r="F9" s="495"/>
      <c r="G9" s="496"/>
      <c r="H9" s="495"/>
      <c r="I9" s="496"/>
      <c r="J9" s="635"/>
      <c r="K9" s="496"/>
      <c r="L9" s="495"/>
      <c r="M9" s="496"/>
      <c r="N9" s="495"/>
      <c r="O9" s="496"/>
      <c r="P9" s="495"/>
      <c r="Q9" s="496"/>
      <c r="R9" s="486"/>
      <c r="S9" s="492">
        <f t="shared" si="0"/>
        <v>0</v>
      </c>
      <c r="T9" s="561"/>
      <c r="U9" s="487">
        <f t="shared" si="1"/>
        <v>0</v>
      </c>
      <c r="V9" s="488"/>
      <c r="W9" s="561"/>
    </row>
    <row r="10" spans="1:23" x14ac:dyDescent="0.3">
      <c r="A10" s="674"/>
      <c r="B10" s="493" t="s">
        <v>618</v>
      </c>
      <c r="C10" s="482"/>
      <c r="D10" s="494"/>
      <c r="E10" s="484"/>
      <c r="F10" s="495"/>
      <c r="G10" s="496"/>
      <c r="H10" s="495"/>
      <c r="I10" s="496"/>
      <c r="J10" s="495"/>
      <c r="K10" s="496"/>
      <c r="L10" s="635"/>
      <c r="M10" s="496"/>
      <c r="N10" s="495"/>
      <c r="O10" s="496"/>
      <c r="P10" s="495"/>
      <c r="Q10" s="496"/>
      <c r="R10" s="486"/>
      <c r="S10" s="492">
        <f t="shared" si="0"/>
        <v>0</v>
      </c>
      <c r="T10" s="561"/>
      <c r="U10" s="487">
        <f t="shared" si="1"/>
        <v>0</v>
      </c>
      <c r="V10" s="488"/>
      <c r="W10" s="561"/>
    </row>
    <row r="11" spans="1:23" x14ac:dyDescent="0.3">
      <c r="A11" s="674"/>
      <c r="B11" s="493" t="s">
        <v>619</v>
      </c>
      <c r="C11" s="482"/>
      <c r="D11" s="494"/>
      <c r="E11" s="484"/>
      <c r="F11" s="495"/>
      <c r="G11" s="496"/>
      <c r="H11" s="635"/>
      <c r="I11" s="496"/>
      <c r="J11" s="495"/>
      <c r="K11" s="496"/>
      <c r="L11" s="495"/>
      <c r="M11" s="496"/>
      <c r="N11" s="495"/>
      <c r="O11" s="496"/>
      <c r="P11" s="495"/>
      <c r="Q11" s="496"/>
      <c r="R11" s="486"/>
      <c r="S11" s="492">
        <f t="shared" si="0"/>
        <v>0</v>
      </c>
      <c r="T11" s="561"/>
      <c r="U11" s="487">
        <f t="shared" si="1"/>
        <v>0</v>
      </c>
      <c r="V11" s="488"/>
      <c r="W11" s="561"/>
    </row>
    <row r="12" spans="1:23" x14ac:dyDescent="0.3">
      <c r="A12" s="674"/>
      <c r="B12" s="489" t="s">
        <v>519</v>
      </c>
      <c r="C12" s="482"/>
      <c r="D12" s="494"/>
      <c r="E12" s="484"/>
      <c r="F12" s="495"/>
      <c r="G12" s="496"/>
      <c r="H12" s="495"/>
      <c r="I12" s="496"/>
      <c r="J12" s="495"/>
      <c r="K12" s="496"/>
      <c r="L12" s="495"/>
      <c r="M12" s="496"/>
      <c r="N12" s="495"/>
      <c r="O12" s="496"/>
      <c r="P12" s="495"/>
      <c r="Q12" s="496"/>
      <c r="R12" s="486"/>
      <c r="S12" s="492">
        <f t="shared" si="0"/>
        <v>0</v>
      </c>
      <c r="T12" s="561"/>
      <c r="U12" s="487">
        <f t="shared" si="1"/>
        <v>0</v>
      </c>
      <c r="V12" s="488"/>
      <c r="W12" s="561"/>
    </row>
    <row r="13" spans="1:23" x14ac:dyDescent="0.3">
      <c r="A13" s="675"/>
      <c r="B13" s="497" t="s">
        <v>519</v>
      </c>
      <c r="C13" s="482"/>
      <c r="D13" s="498"/>
      <c r="E13" s="484"/>
      <c r="F13" s="499"/>
      <c r="G13" s="500"/>
      <c r="H13" s="499"/>
      <c r="I13" s="500"/>
      <c r="J13" s="499"/>
      <c r="K13" s="501"/>
      <c r="L13" s="499"/>
      <c r="M13" s="500"/>
      <c r="N13" s="499"/>
      <c r="O13" s="500"/>
      <c r="P13" s="499"/>
      <c r="Q13" s="500"/>
      <c r="R13" s="486"/>
      <c r="S13" s="502">
        <f t="shared" si="0"/>
        <v>0</v>
      </c>
      <c r="T13" s="561"/>
      <c r="U13" s="487">
        <f t="shared" si="1"/>
        <v>0</v>
      </c>
      <c r="V13" s="488"/>
      <c r="W13" s="561"/>
    </row>
    <row r="14" spans="1:23" x14ac:dyDescent="0.3">
      <c r="A14" s="561"/>
      <c r="B14" s="503"/>
      <c r="C14" s="482"/>
      <c r="D14" s="504"/>
      <c r="E14" s="484"/>
      <c r="F14" s="505"/>
      <c r="G14" s="505"/>
      <c r="H14" s="505"/>
      <c r="I14" s="505"/>
      <c r="J14" s="505"/>
      <c r="K14" s="622"/>
      <c r="L14" s="505"/>
      <c r="M14" s="505"/>
      <c r="N14" s="505"/>
      <c r="O14" s="505"/>
      <c r="P14" s="505"/>
      <c r="Q14" s="584"/>
      <c r="R14" s="488"/>
      <c r="S14" s="506"/>
      <c r="T14" s="561"/>
      <c r="U14" s="506"/>
      <c r="V14" s="488"/>
      <c r="W14" s="561"/>
    </row>
    <row r="15" spans="1:23" s="473" customFormat="1" ht="13.2" x14ac:dyDescent="0.25">
      <c r="A15" s="508"/>
      <c r="B15" s="507" t="s">
        <v>520</v>
      </c>
      <c r="C15" s="508"/>
      <c r="D15" s="509">
        <f>S15</f>
        <v>240000</v>
      </c>
      <c r="E15" s="510"/>
      <c r="F15" s="511">
        <f>SUM(F3:F13)</f>
        <v>20000</v>
      </c>
      <c r="G15" s="512">
        <f t="shared" ref="G15:Q15" si="2">SUM(G3:G13)</f>
        <v>20000</v>
      </c>
      <c r="H15" s="511">
        <f t="shared" si="2"/>
        <v>20000</v>
      </c>
      <c r="I15" s="512">
        <f t="shared" si="2"/>
        <v>20000</v>
      </c>
      <c r="J15" s="511">
        <f t="shared" si="2"/>
        <v>20000</v>
      </c>
      <c r="K15" s="512">
        <f t="shared" si="2"/>
        <v>20000</v>
      </c>
      <c r="L15" s="511">
        <f t="shared" si="2"/>
        <v>20000</v>
      </c>
      <c r="M15" s="512">
        <f t="shared" si="2"/>
        <v>20000</v>
      </c>
      <c r="N15" s="511">
        <f t="shared" si="2"/>
        <v>20000</v>
      </c>
      <c r="O15" s="512">
        <f t="shared" si="2"/>
        <v>20000</v>
      </c>
      <c r="P15" s="511">
        <f t="shared" si="2"/>
        <v>20000</v>
      </c>
      <c r="Q15" s="585">
        <f t="shared" si="2"/>
        <v>20000</v>
      </c>
      <c r="R15" s="513"/>
      <c r="S15" s="514">
        <f>SUM(F15:Q15)</f>
        <v>240000</v>
      </c>
      <c r="T15" s="508"/>
      <c r="U15" s="514">
        <f>SUM(U3:U13)</f>
        <v>240000</v>
      </c>
      <c r="V15" s="515"/>
      <c r="W15" s="508"/>
    </row>
    <row r="16" spans="1:23" s="473" customFormat="1" ht="13.2" x14ac:dyDescent="0.25">
      <c r="A16" s="508"/>
      <c r="B16" s="516"/>
      <c r="C16" s="508"/>
      <c r="D16" s="517"/>
      <c r="E16" s="510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9"/>
      <c r="T16" s="508"/>
      <c r="U16" s="519"/>
      <c r="V16" s="518"/>
      <c r="W16" s="508"/>
    </row>
    <row r="17" spans="1:23" x14ac:dyDescent="0.3">
      <c r="A17" s="561"/>
      <c r="B17" s="465"/>
      <c r="C17" s="520"/>
      <c r="D17" s="520"/>
      <c r="E17" s="521"/>
      <c r="F17" s="522"/>
      <c r="G17" s="522"/>
      <c r="H17" s="522"/>
      <c r="I17" s="522"/>
      <c r="J17" s="522"/>
      <c r="K17" s="623"/>
      <c r="L17" s="522"/>
      <c r="M17" s="522"/>
      <c r="N17" s="522"/>
      <c r="O17" s="522"/>
      <c r="P17" s="522"/>
      <c r="Q17" s="522"/>
      <c r="R17" s="522"/>
      <c r="S17" s="523"/>
      <c r="T17" s="561"/>
      <c r="U17" s="523"/>
      <c r="V17" s="522"/>
      <c r="W17" s="561"/>
    </row>
    <row r="18" spans="1:23" ht="14.4" customHeight="1" x14ac:dyDescent="0.3">
      <c r="A18" s="676" t="s">
        <v>627</v>
      </c>
      <c r="B18" s="660" t="s">
        <v>608</v>
      </c>
      <c r="C18" s="482"/>
      <c r="D18" s="483"/>
      <c r="E18" s="484"/>
      <c r="F18" s="485">
        <v>5000</v>
      </c>
      <c r="G18" s="565">
        <v>5000</v>
      </c>
      <c r="H18" s="485">
        <v>5000</v>
      </c>
      <c r="I18" s="565">
        <v>5000</v>
      </c>
      <c r="J18" s="485">
        <v>5000</v>
      </c>
      <c r="K18" s="565">
        <v>5000</v>
      </c>
      <c r="L18" s="485">
        <v>5000</v>
      </c>
      <c r="M18" s="565">
        <v>5000</v>
      </c>
      <c r="N18" s="485">
        <v>5000</v>
      </c>
      <c r="O18" s="565">
        <v>5000</v>
      </c>
      <c r="P18" s="485">
        <v>5000</v>
      </c>
      <c r="Q18" s="587">
        <v>5000</v>
      </c>
      <c r="R18" s="486"/>
      <c r="S18" s="492">
        <f t="shared" ref="S18:S26" si="3">SUM(F18:Q18)</f>
        <v>60000</v>
      </c>
      <c r="T18" s="561"/>
      <c r="U18" s="492">
        <f t="shared" ref="U18:U26" si="4">SUM(G18:R18)</f>
        <v>55000</v>
      </c>
      <c r="V18" s="524"/>
      <c r="W18" s="561"/>
    </row>
    <row r="19" spans="1:23" ht="14.4" customHeight="1" x14ac:dyDescent="0.3">
      <c r="A19" s="677"/>
      <c r="B19" s="661" t="s">
        <v>609</v>
      </c>
      <c r="C19" s="482"/>
      <c r="D19" s="490"/>
      <c r="E19" s="484"/>
      <c r="F19" s="491"/>
      <c r="G19" s="566"/>
      <c r="H19" s="491"/>
      <c r="I19" s="566"/>
      <c r="J19" s="491"/>
      <c r="K19" s="566"/>
      <c r="L19" s="491"/>
      <c r="M19" s="566"/>
      <c r="N19" s="491"/>
      <c r="O19" s="566"/>
      <c r="P19" s="491"/>
      <c r="Q19" s="583"/>
      <c r="R19" s="486"/>
      <c r="S19" s="492">
        <f t="shared" si="3"/>
        <v>0</v>
      </c>
      <c r="T19" s="561"/>
      <c r="U19" s="492">
        <f t="shared" si="4"/>
        <v>0</v>
      </c>
      <c r="V19" s="524"/>
      <c r="W19" s="561"/>
    </row>
    <row r="20" spans="1:23" ht="14.4" customHeight="1" x14ac:dyDescent="0.3">
      <c r="A20" s="677"/>
      <c r="B20" s="661" t="s">
        <v>610</v>
      </c>
      <c r="C20" s="482"/>
      <c r="D20" s="490"/>
      <c r="E20" s="484"/>
      <c r="F20" s="491"/>
      <c r="G20" s="566"/>
      <c r="H20" s="491"/>
      <c r="I20" s="566"/>
      <c r="J20" s="491"/>
      <c r="K20" s="566"/>
      <c r="L20" s="491"/>
      <c r="M20" s="566"/>
      <c r="N20" s="491"/>
      <c r="O20" s="566"/>
      <c r="P20" s="491"/>
      <c r="Q20" s="583"/>
      <c r="R20" s="486"/>
      <c r="S20" s="492">
        <f t="shared" si="3"/>
        <v>0</v>
      </c>
      <c r="T20" s="561"/>
      <c r="U20" s="492">
        <f t="shared" si="4"/>
        <v>0</v>
      </c>
      <c r="V20" s="524"/>
      <c r="W20" s="561"/>
    </row>
    <row r="21" spans="1:23" ht="14.4" customHeight="1" x14ac:dyDescent="0.3">
      <c r="A21" s="677"/>
      <c r="B21" s="661" t="s">
        <v>614</v>
      </c>
      <c r="C21" s="482"/>
      <c r="D21" s="490"/>
      <c r="E21" s="484"/>
      <c r="F21" s="491"/>
      <c r="G21" s="566"/>
      <c r="H21" s="491"/>
      <c r="I21" s="566"/>
      <c r="J21" s="491"/>
      <c r="K21" s="566"/>
      <c r="L21" s="491"/>
      <c r="M21" s="566"/>
      <c r="N21" s="491"/>
      <c r="O21" s="566"/>
      <c r="P21" s="491"/>
      <c r="Q21" s="583"/>
      <c r="R21" s="486"/>
      <c r="S21" s="492">
        <f t="shared" si="3"/>
        <v>0</v>
      </c>
      <c r="T21" s="561"/>
      <c r="U21" s="492">
        <f t="shared" si="4"/>
        <v>0</v>
      </c>
      <c r="V21" s="524"/>
      <c r="W21" s="561"/>
    </row>
    <row r="22" spans="1:23" ht="14.4" customHeight="1" x14ac:dyDescent="0.3">
      <c r="A22" s="677"/>
      <c r="B22" s="661" t="s">
        <v>615</v>
      </c>
      <c r="C22" s="482"/>
      <c r="D22" s="490"/>
      <c r="E22" s="484"/>
      <c r="F22" s="491"/>
      <c r="G22" s="566"/>
      <c r="H22" s="491"/>
      <c r="I22" s="566"/>
      <c r="J22" s="491"/>
      <c r="K22" s="566"/>
      <c r="L22" s="491"/>
      <c r="M22" s="566"/>
      <c r="N22" s="491"/>
      <c r="O22" s="566"/>
      <c r="P22" s="491"/>
      <c r="Q22" s="583"/>
      <c r="R22" s="486"/>
      <c r="S22" s="492">
        <f t="shared" si="3"/>
        <v>0</v>
      </c>
      <c r="T22" s="561"/>
      <c r="U22" s="492">
        <f t="shared" si="4"/>
        <v>0</v>
      </c>
      <c r="V22" s="524"/>
      <c r="W22" s="561"/>
    </row>
    <row r="23" spans="1:23" ht="14.4" customHeight="1" x14ac:dyDescent="0.3">
      <c r="A23" s="677"/>
      <c r="B23" s="661" t="s">
        <v>616</v>
      </c>
      <c r="C23" s="482"/>
      <c r="D23" s="490"/>
      <c r="E23" s="484"/>
      <c r="F23" s="491"/>
      <c r="G23" s="566"/>
      <c r="H23" s="491"/>
      <c r="I23" s="566"/>
      <c r="J23" s="491"/>
      <c r="K23" s="566"/>
      <c r="L23" s="491"/>
      <c r="M23" s="566"/>
      <c r="N23" s="491"/>
      <c r="O23" s="566"/>
      <c r="P23" s="491"/>
      <c r="Q23" s="583"/>
      <c r="R23" s="486"/>
      <c r="S23" s="492">
        <f t="shared" si="3"/>
        <v>0</v>
      </c>
      <c r="T23" s="561"/>
      <c r="U23" s="492">
        <f t="shared" si="4"/>
        <v>0</v>
      </c>
      <c r="V23" s="524"/>
      <c r="W23" s="561"/>
    </row>
    <row r="24" spans="1:23" ht="14.4" customHeight="1" x14ac:dyDescent="0.3">
      <c r="A24" s="677"/>
      <c r="B24" s="661" t="s">
        <v>620</v>
      </c>
      <c r="C24" s="482"/>
      <c r="D24" s="490"/>
      <c r="E24" s="484"/>
      <c r="F24" s="491"/>
      <c r="G24" s="566"/>
      <c r="H24" s="491"/>
      <c r="I24" s="566"/>
      <c r="J24" s="491"/>
      <c r="K24" s="566"/>
      <c r="L24" s="491"/>
      <c r="M24" s="566"/>
      <c r="N24" s="491"/>
      <c r="O24" s="566"/>
      <c r="P24" s="491"/>
      <c r="Q24" s="583"/>
      <c r="R24" s="486"/>
      <c r="S24" s="492">
        <f t="shared" si="3"/>
        <v>0</v>
      </c>
      <c r="T24" s="561"/>
      <c r="U24" s="492">
        <f t="shared" si="4"/>
        <v>0</v>
      </c>
      <c r="V24" s="524"/>
      <c r="W24" s="561"/>
    </row>
    <row r="25" spans="1:23" ht="14.4" customHeight="1" x14ac:dyDescent="0.3">
      <c r="A25" s="677"/>
      <c r="B25" s="661" t="s">
        <v>621</v>
      </c>
      <c r="C25" s="482"/>
      <c r="D25" s="490"/>
      <c r="E25" s="484"/>
      <c r="F25" s="491"/>
      <c r="G25" s="566"/>
      <c r="H25" s="491"/>
      <c r="I25" s="566"/>
      <c r="J25" s="491"/>
      <c r="K25" s="566"/>
      <c r="L25" s="491"/>
      <c r="M25" s="566"/>
      <c r="N25" s="491"/>
      <c r="O25" s="566"/>
      <c r="P25" s="491"/>
      <c r="Q25" s="583"/>
      <c r="R25" s="486"/>
      <c r="S25" s="492">
        <f t="shared" si="3"/>
        <v>0</v>
      </c>
      <c r="T25" s="561"/>
      <c r="U25" s="492">
        <f t="shared" si="4"/>
        <v>0</v>
      </c>
      <c r="V25" s="524"/>
      <c r="W25" s="561"/>
    </row>
    <row r="26" spans="1:23" ht="14.4" customHeight="1" x14ac:dyDescent="0.3">
      <c r="A26" s="677"/>
      <c r="B26" s="661" t="s">
        <v>622</v>
      </c>
      <c r="C26" s="482"/>
      <c r="D26" s="490"/>
      <c r="E26" s="484"/>
      <c r="F26" s="491"/>
      <c r="G26" s="566"/>
      <c r="H26" s="491"/>
      <c r="I26" s="566"/>
      <c r="J26" s="491"/>
      <c r="K26" s="566"/>
      <c r="L26" s="491"/>
      <c r="M26" s="566"/>
      <c r="N26" s="491"/>
      <c r="O26" s="566"/>
      <c r="P26" s="491"/>
      <c r="Q26" s="583"/>
      <c r="R26" s="486"/>
      <c r="S26" s="492">
        <f t="shared" si="3"/>
        <v>0</v>
      </c>
      <c r="T26" s="561"/>
      <c r="U26" s="492">
        <f t="shared" si="4"/>
        <v>0</v>
      </c>
      <c r="V26" s="524"/>
      <c r="W26" s="561"/>
    </row>
    <row r="27" spans="1:23" ht="14.4" customHeight="1" x14ac:dyDescent="0.3">
      <c r="A27" s="677"/>
      <c r="B27" s="661" t="s">
        <v>623</v>
      </c>
      <c r="C27" s="482"/>
      <c r="D27" s="490"/>
      <c r="E27" s="484"/>
      <c r="F27" s="491"/>
      <c r="G27" s="566"/>
      <c r="H27" s="491"/>
      <c r="I27" s="566"/>
      <c r="J27" s="491"/>
      <c r="K27" s="566"/>
      <c r="L27" s="491"/>
      <c r="M27" s="566"/>
      <c r="N27" s="491"/>
      <c r="O27" s="566"/>
      <c r="P27" s="491"/>
      <c r="Q27" s="583"/>
      <c r="R27" s="486"/>
      <c r="S27" s="492">
        <f>SUM(F27:Q27)</f>
        <v>0</v>
      </c>
      <c r="T27" s="561"/>
      <c r="U27" s="492">
        <f>SUM(G27:R27)</f>
        <v>0</v>
      </c>
      <c r="V27" s="524"/>
      <c r="W27" s="561"/>
    </row>
    <row r="28" spans="1:23" ht="14.4" customHeight="1" x14ac:dyDescent="0.3">
      <c r="A28" s="678"/>
      <c r="B28" s="662" t="s">
        <v>623</v>
      </c>
      <c r="C28" s="482"/>
      <c r="D28" s="498"/>
      <c r="E28" s="484"/>
      <c r="F28" s="499"/>
      <c r="G28" s="500"/>
      <c r="H28" s="499"/>
      <c r="I28" s="500"/>
      <c r="J28" s="499"/>
      <c r="K28" s="500"/>
      <c r="L28" s="499"/>
      <c r="M28" s="500"/>
      <c r="N28" s="499"/>
      <c r="O28" s="500"/>
      <c r="P28" s="499"/>
      <c r="Q28" s="501"/>
      <c r="R28" s="486"/>
      <c r="S28" s="502">
        <f>SUM(F28:Q28)</f>
        <v>0</v>
      </c>
      <c r="T28" s="561"/>
      <c r="U28" s="502">
        <f>SUM(G28:R28)</f>
        <v>0</v>
      </c>
      <c r="V28" s="524"/>
      <c r="W28" s="561"/>
    </row>
    <row r="29" spans="1:23" ht="14.4" customHeight="1" x14ac:dyDescent="0.3">
      <c r="A29" s="561"/>
      <c r="B29" s="503"/>
      <c r="C29" s="482"/>
      <c r="D29" s="504"/>
      <c r="E29" s="484"/>
      <c r="F29" s="505"/>
      <c r="G29" s="505"/>
      <c r="H29" s="505"/>
      <c r="I29" s="505"/>
      <c r="J29" s="505"/>
      <c r="K29" s="622"/>
      <c r="L29" s="505"/>
      <c r="M29" s="505"/>
      <c r="N29" s="505"/>
      <c r="O29" s="505"/>
      <c r="P29" s="505"/>
      <c r="Q29" s="505"/>
      <c r="R29" s="488"/>
      <c r="S29" s="506"/>
      <c r="T29" s="561"/>
      <c r="U29" s="506"/>
      <c r="V29" s="488"/>
      <c r="W29" s="561"/>
    </row>
    <row r="30" spans="1:23" s="473" customFormat="1" ht="13.2" customHeight="1" x14ac:dyDescent="0.25">
      <c r="A30" s="508"/>
      <c r="B30" s="663" t="s">
        <v>521</v>
      </c>
      <c r="C30" s="508"/>
      <c r="D30" s="509">
        <f>SUM(D18:D28)</f>
        <v>0</v>
      </c>
      <c r="E30" s="510"/>
      <c r="F30" s="511">
        <f t="shared" ref="F30:Q30" si="5">SUM(SUM(F3:F13)-SUM(F18:F28))</f>
        <v>15000</v>
      </c>
      <c r="G30" s="512">
        <f t="shared" si="5"/>
        <v>15000</v>
      </c>
      <c r="H30" s="511">
        <f t="shared" si="5"/>
        <v>15000</v>
      </c>
      <c r="I30" s="512">
        <f t="shared" si="5"/>
        <v>15000</v>
      </c>
      <c r="J30" s="511">
        <f t="shared" si="5"/>
        <v>15000</v>
      </c>
      <c r="K30" s="512">
        <f t="shared" si="5"/>
        <v>15000</v>
      </c>
      <c r="L30" s="511">
        <f t="shared" si="5"/>
        <v>15000</v>
      </c>
      <c r="M30" s="512">
        <f t="shared" si="5"/>
        <v>15000</v>
      </c>
      <c r="N30" s="511">
        <f t="shared" si="5"/>
        <v>15000</v>
      </c>
      <c r="O30" s="512">
        <f t="shared" si="5"/>
        <v>15000</v>
      </c>
      <c r="P30" s="511">
        <f t="shared" si="5"/>
        <v>15000</v>
      </c>
      <c r="Q30" s="512">
        <f t="shared" si="5"/>
        <v>15000</v>
      </c>
      <c r="R30" s="513"/>
      <c r="S30" s="514">
        <f>SUM(F30:Q30)</f>
        <v>180000</v>
      </c>
      <c r="T30" s="508"/>
      <c r="U30" s="514">
        <f>SUM(G30:R30)</f>
        <v>165000</v>
      </c>
      <c r="V30" s="515"/>
      <c r="W30" s="508"/>
    </row>
    <row r="31" spans="1:23" s="473" customFormat="1" ht="13.2" customHeight="1" x14ac:dyDescent="0.25">
      <c r="A31" s="508"/>
      <c r="B31" s="465"/>
      <c r="C31" s="508"/>
      <c r="D31" s="517"/>
      <c r="E31" s="510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08"/>
      <c r="U31" s="518"/>
      <c r="V31" s="518"/>
      <c r="W31" s="508"/>
    </row>
    <row r="32" spans="1:23" s="473" customFormat="1" ht="13.2" customHeight="1" x14ac:dyDescent="0.25">
      <c r="A32" s="508"/>
      <c r="B32" s="465"/>
      <c r="C32" s="508"/>
      <c r="D32" s="517"/>
      <c r="E32" s="510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08"/>
      <c r="U32" s="518"/>
      <c r="V32" s="518"/>
      <c r="W32" s="508"/>
    </row>
    <row r="33" spans="1:27" s="473" customFormat="1" ht="13.2" x14ac:dyDescent="0.25">
      <c r="A33" s="508"/>
      <c r="B33" s="465"/>
      <c r="C33" s="508"/>
      <c r="D33" s="517"/>
      <c r="E33" s="510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08"/>
      <c r="U33" s="518"/>
      <c r="V33" s="518"/>
      <c r="W33" s="508"/>
    </row>
    <row r="34" spans="1:27" ht="15" thickBot="1" x14ac:dyDescent="0.35">
      <c r="A34" s="561"/>
      <c r="B34" s="465" t="s">
        <v>522</v>
      </c>
      <c r="C34" s="520"/>
      <c r="D34" s="508" t="s">
        <v>505</v>
      </c>
      <c r="E34" s="510" t="s">
        <v>523</v>
      </c>
      <c r="F34" s="525"/>
      <c r="G34" s="525"/>
      <c r="H34" s="525"/>
      <c r="I34" s="525"/>
      <c r="J34" s="525"/>
      <c r="K34" s="465"/>
      <c r="L34" s="525"/>
      <c r="M34" s="525"/>
      <c r="N34" s="525"/>
      <c r="O34" s="525"/>
      <c r="P34" s="525"/>
      <c r="Q34" s="525"/>
      <c r="R34" s="526"/>
      <c r="S34" s="527" t="s">
        <v>518</v>
      </c>
      <c r="T34" s="561"/>
      <c r="U34" s="527" t="s">
        <v>518</v>
      </c>
      <c r="V34" s="525"/>
      <c r="W34" s="561"/>
    </row>
    <row r="35" spans="1:27" ht="14.4" customHeight="1" x14ac:dyDescent="0.3">
      <c r="A35" s="685" t="s">
        <v>556</v>
      </c>
      <c r="B35" s="589" t="s">
        <v>524</v>
      </c>
      <c r="C35" s="528"/>
      <c r="D35" s="529"/>
      <c r="E35" s="530">
        <f>SUM(S35/D15)</f>
        <v>0</v>
      </c>
      <c r="F35" s="579"/>
      <c r="G35" s="531"/>
      <c r="H35" s="630"/>
      <c r="I35" s="531"/>
      <c r="J35" s="579"/>
      <c r="K35" s="624"/>
      <c r="L35" s="579"/>
      <c r="M35" s="586"/>
      <c r="N35" s="579"/>
      <c r="O35" s="586"/>
      <c r="P35" s="579"/>
      <c r="Q35" s="586"/>
      <c r="R35" s="532"/>
      <c r="S35" s="599">
        <f t="shared" ref="S35:S45" si="6">SUM(F35:R35)</f>
        <v>0</v>
      </c>
      <c r="T35" s="680" t="s">
        <v>556</v>
      </c>
      <c r="U35" s="681">
        <f>SUM(S35:S44)</f>
        <v>156000</v>
      </c>
      <c r="V35" s="524"/>
      <c r="W35" s="561"/>
    </row>
    <row r="36" spans="1:27" ht="14.4" customHeight="1" x14ac:dyDescent="0.3">
      <c r="A36" s="686"/>
      <c r="B36" s="590" t="s">
        <v>572</v>
      </c>
      <c r="C36" s="528"/>
      <c r="D36" s="533"/>
      <c r="E36" s="567">
        <f>SUM(S36/D15)</f>
        <v>0.65</v>
      </c>
      <c r="F36" s="572">
        <v>13000</v>
      </c>
      <c r="G36" s="574">
        <v>13000</v>
      </c>
      <c r="H36" s="607">
        <v>13000</v>
      </c>
      <c r="I36" s="574">
        <v>13000</v>
      </c>
      <c r="J36" s="572">
        <v>13000</v>
      </c>
      <c r="K36" s="608">
        <v>13000</v>
      </c>
      <c r="L36" s="572">
        <v>13000</v>
      </c>
      <c r="M36" s="574">
        <v>13000</v>
      </c>
      <c r="N36" s="572">
        <v>13000</v>
      </c>
      <c r="O36" s="574">
        <v>13000</v>
      </c>
      <c r="P36" s="572">
        <v>13000</v>
      </c>
      <c r="Q36" s="574">
        <v>13000</v>
      </c>
      <c r="R36" s="532"/>
      <c r="S36" s="599">
        <f t="shared" si="6"/>
        <v>156000</v>
      </c>
      <c r="T36" s="680"/>
      <c r="U36" s="681"/>
      <c r="V36" s="524"/>
      <c r="W36" s="561"/>
      <c r="X36" s="628"/>
    </row>
    <row r="37" spans="1:27" ht="14.4" customHeight="1" x14ac:dyDescent="0.3">
      <c r="A37" s="686"/>
      <c r="B37" s="590" t="s">
        <v>590</v>
      </c>
      <c r="C37" s="570"/>
      <c r="D37" s="535"/>
      <c r="E37" s="567">
        <f>SUM(S37/D15)</f>
        <v>0</v>
      </c>
      <c r="F37" s="534"/>
      <c r="G37" s="568"/>
      <c r="H37" s="631"/>
      <c r="I37" s="568"/>
      <c r="J37" s="633"/>
      <c r="K37" s="606"/>
      <c r="L37" s="633"/>
      <c r="M37" s="574"/>
      <c r="N37" s="651"/>
      <c r="O37" s="575"/>
      <c r="P37" s="572"/>
      <c r="Q37" s="574"/>
      <c r="R37" s="532"/>
      <c r="S37" s="599">
        <f t="shared" si="6"/>
        <v>0</v>
      </c>
      <c r="T37" s="680"/>
      <c r="U37" s="681"/>
      <c r="V37" s="524"/>
      <c r="W37" s="561"/>
    </row>
    <row r="38" spans="1:27" ht="14.4" customHeight="1" x14ac:dyDescent="0.3">
      <c r="A38" s="686"/>
      <c r="B38" s="590" t="s">
        <v>591</v>
      </c>
      <c r="C38" s="570"/>
      <c r="D38" s="535"/>
      <c r="E38" s="567">
        <f>SUM(S38/D15)</f>
        <v>0</v>
      </c>
      <c r="F38" s="534"/>
      <c r="G38" s="568"/>
      <c r="H38" s="631"/>
      <c r="I38" s="568"/>
      <c r="J38" s="633"/>
      <c r="K38" s="606"/>
      <c r="L38" s="633"/>
      <c r="M38" s="574"/>
      <c r="N38" s="573"/>
      <c r="O38" s="575"/>
      <c r="P38" s="572"/>
      <c r="Q38" s="574"/>
      <c r="R38" s="532"/>
      <c r="S38" s="599">
        <f t="shared" si="6"/>
        <v>0</v>
      </c>
      <c r="T38" s="680"/>
      <c r="U38" s="681"/>
      <c r="V38" s="524"/>
      <c r="W38" s="561"/>
    </row>
    <row r="39" spans="1:27" ht="14.4" customHeight="1" x14ac:dyDescent="0.3">
      <c r="A39" s="686"/>
      <c r="B39" s="590" t="s">
        <v>574</v>
      </c>
      <c r="C39" s="570"/>
      <c r="D39" s="535"/>
      <c r="E39" s="567">
        <f>SUM(S39/D15)</f>
        <v>0</v>
      </c>
      <c r="F39" s="534"/>
      <c r="G39" s="568"/>
      <c r="H39" s="632"/>
      <c r="I39" s="574"/>
      <c r="J39" s="633"/>
      <c r="K39" s="608"/>
      <c r="L39" s="633"/>
      <c r="M39" s="574"/>
      <c r="N39" s="572"/>
      <c r="O39" s="574"/>
      <c r="P39" s="572"/>
      <c r="Q39" s="574"/>
      <c r="R39" s="532"/>
      <c r="S39" s="599">
        <f t="shared" si="6"/>
        <v>0</v>
      </c>
      <c r="T39" s="680"/>
      <c r="U39" s="681"/>
      <c r="V39" s="524"/>
      <c r="W39" s="561"/>
    </row>
    <row r="40" spans="1:27" ht="14.4" customHeight="1" x14ac:dyDescent="0.3">
      <c r="A40" s="686"/>
      <c r="B40" s="590" t="s">
        <v>575</v>
      </c>
      <c r="C40" s="570"/>
      <c r="D40" s="535"/>
      <c r="E40" s="567">
        <f>SUM(S40/D15)</f>
        <v>0</v>
      </c>
      <c r="F40" s="534"/>
      <c r="G40" s="620"/>
      <c r="H40" s="631"/>
      <c r="I40" s="634"/>
      <c r="J40" s="629"/>
      <c r="K40" s="644"/>
      <c r="L40" s="572"/>
      <c r="M40" s="574"/>
      <c r="N40" s="572"/>
      <c r="O40" s="574"/>
      <c r="P40" s="572"/>
      <c r="Q40" s="574"/>
      <c r="R40" s="532"/>
      <c r="S40" s="599">
        <f t="shared" si="6"/>
        <v>0</v>
      </c>
      <c r="T40" s="680"/>
      <c r="U40" s="681"/>
      <c r="V40" s="524"/>
      <c r="W40" s="561"/>
    </row>
    <row r="41" spans="1:27" ht="14.4" customHeight="1" x14ac:dyDescent="0.3">
      <c r="A41" s="686"/>
      <c r="B41" s="590" t="s">
        <v>525</v>
      </c>
      <c r="C41" s="570"/>
      <c r="D41" s="536"/>
      <c r="E41" s="567">
        <f>SUM(S41/D15)</f>
        <v>0</v>
      </c>
      <c r="F41" s="534"/>
      <c r="G41" s="568"/>
      <c r="H41" s="631"/>
      <c r="I41" s="568"/>
      <c r="J41" s="633"/>
      <c r="K41" s="606"/>
      <c r="L41" s="633"/>
      <c r="M41" s="574"/>
      <c r="N41" s="572"/>
      <c r="O41" s="574"/>
      <c r="P41" s="572"/>
      <c r="Q41" s="574"/>
      <c r="R41" s="532"/>
      <c r="S41" s="599">
        <f t="shared" si="6"/>
        <v>0</v>
      </c>
      <c r="T41" s="680"/>
      <c r="U41" s="681"/>
      <c r="V41" s="524"/>
      <c r="W41" s="561"/>
    </row>
    <row r="42" spans="1:27" ht="14.4" customHeight="1" x14ac:dyDescent="0.3">
      <c r="A42" s="686"/>
      <c r="B42" s="590" t="s">
        <v>552</v>
      </c>
      <c r="C42" s="570"/>
      <c r="D42" s="536"/>
      <c r="E42" s="567">
        <f>SUM(S42/D15)</f>
        <v>0</v>
      </c>
      <c r="F42" s="534"/>
      <c r="G42" s="568"/>
      <c r="H42" s="631"/>
      <c r="I42" s="568"/>
      <c r="J42" s="633"/>
      <c r="K42" s="606"/>
      <c r="L42" s="633"/>
      <c r="M42" s="574"/>
      <c r="N42" s="572"/>
      <c r="O42" s="574"/>
      <c r="P42" s="572"/>
      <c r="Q42" s="574"/>
      <c r="R42" s="532"/>
      <c r="S42" s="599">
        <f t="shared" si="6"/>
        <v>0</v>
      </c>
      <c r="T42" s="680"/>
      <c r="U42" s="681"/>
      <c r="V42" s="524"/>
      <c r="W42" s="561"/>
    </row>
    <row r="43" spans="1:27" s="637" customFormat="1" ht="14.4" customHeight="1" x14ac:dyDescent="0.3">
      <c r="A43" s="686"/>
      <c r="B43" s="591" t="s">
        <v>530</v>
      </c>
      <c r="C43" s="570"/>
      <c r="D43" s="536"/>
      <c r="E43" s="567">
        <f>SUM(S43/D15)</f>
        <v>0</v>
      </c>
      <c r="F43" s="534"/>
      <c r="G43" s="568"/>
      <c r="H43" s="631"/>
      <c r="I43" s="568"/>
      <c r="J43" s="633"/>
      <c r="K43" s="606"/>
      <c r="L43" s="633"/>
      <c r="M43" s="574"/>
      <c r="N43" s="572"/>
      <c r="O43" s="575"/>
      <c r="P43" s="572"/>
      <c r="Q43" s="574"/>
      <c r="R43" s="532"/>
      <c r="S43" s="599"/>
      <c r="T43" s="680"/>
      <c r="U43" s="681"/>
      <c r="V43" s="524"/>
      <c r="W43" s="561"/>
    </row>
    <row r="44" spans="1:27" ht="16.2" customHeight="1" x14ac:dyDescent="0.3">
      <c r="A44" s="686"/>
      <c r="B44" s="591" t="s">
        <v>592</v>
      </c>
      <c r="C44" s="570"/>
      <c r="D44" s="536"/>
      <c r="E44" s="567">
        <f>SUM(S44/D15)</f>
        <v>0</v>
      </c>
      <c r="F44" s="534"/>
      <c r="G44" s="568"/>
      <c r="H44" s="631"/>
      <c r="I44" s="568"/>
      <c r="J44" s="573"/>
      <c r="K44" s="625"/>
      <c r="L44" s="572"/>
      <c r="M44" s="574"/>
      <c r="N44" s="572"/>
      <c r="O44" s="575"/>
      <c r="P44" s="572"/>
      <c r="Q44" s="574"/>
      <c r="R44" s="532"/>
      <c r="S44" s="599">
        <f t="shared" si="6"/>
        <v>0</v>
      </c>
      <c r="T44" s="680"/>
      <c r="U44" s="681"/>
      <c r="V44" s="524"/>
      <c r="W44" s="561"/>
    </row>
    <row r="45" spans="1:27" ht="14.4" customHeight="1" x14ac:dyDescent="0.3">
      <c r="A45" s="687" t="s">
        <v>527</v>
      </c>
      <c r="B45" s="595" t="s">
        <v>526</v>
      </c>
      <c r="C45" s="570"/>
      <c r="D45" s="536"/>
      <c r="E45" s="567">
        <f>SUM(S45/D15)</f>
        <v>0</v>
      </c>
      <c r="F45" s="572"/>
      <c r="G45" s="574"/>
      <c r="H45" s="607"/>
      <c r="I45" s="574"/>
      <c r="J45" s="572"/>
      <c r="K45" s="608"/>
      <c r="L45" s="572"/>
      <c r="M45" s="574"/>
      <c r="N45" s="572"/>
      <c r="O45" s="574"/>
      <c r="P45" s="572"/>
      <c r="Q45" s="574"/>
      <c r="R45" s="532"/>
      <c r="S45" s="598">
        <f t="shared" si="6"/>
        <v>0</v>
      </c>
      <c r="T45" s="683" t="s">
        <v>527</v>
      </c>
      <c r="U45" s="684">
        <f>SUM(S45:S49)</f>
        <v>0</v>
      </c>
      <c r="V45" s="524"/>
      <c r="W45" s="561"/>
    </row>
    <row r="46" spans="1:27" ht="14.4" customHeight="1" x14ac:dyDescent="0.3">
      <c r="A46" s="682"/>
      <c r="B46" s="593" t="s">
        <v>527</v>
      </c>
      <c r="C46" s="570"/>
      <c r="D46" s="536"/>
      <c r="E46" s="567">
        <f>SUM(S46/D15)</f>
        <v>0</v>
      </c>
      <c r="F46" s="534"/>
      <c r="G46" s="568"/>
      <c r="H46" s="605"/>
      <c r="I46" s="568"/>
      <c r="J46" s="572"/>
      <c r="K46" s="606"/>
      <c r="L46" s="572"/>
      <c r="M46" s="574"/>
      <c r="N46" s="572"/>
      <c r="O46" s="574"/>
      <c r="P46" s="572"/>
      <c r="Q46" s="574"/>
      <c r="R46" s="532"/>
      <c r="S46" s="598">
        <f>SUM(F46:Q46)</f>
        <v>0</v>
      </c>
      <c r="T46" s="683"/>
      <c r="U46" s="684"/>
      <c r="V46" s="524"/>
      <c r="W46" s="561"/>
    </row>
    <row r="47" spans="1:27" ht="14.4" customHeight="1" x14ac:dyDescent="0.3">
      <c r="A47" s="682"/>
      <c r="B47" s="593" t="s">
        <v>528</v>
      </c>
      <c r="C47" s="570"/>
      <c r="D47" s="536"/>
      <c r="E47" s="567">
        <f>SUM(S47/D15)</f>
        <v>0</v>
      </c>
      <c r="F47" s="534"/>
      <c r="G47" s="568"/>
      <c r="H47" s="605"/>
      <c r="I47" s="568"/>
      <c r="J47" s="572"/>
      <c r="K47" s="606"/>
      <c r="L47" s="572"/>
      <c r="M47" s="574"/>
      <c r="N47" s="572"/>
      <c r="O47" s="574"/>
      <c r="P47" s="572"/>
      <c r="Q47" s="574"/>
      <c r="R47" s="532"/>
      <c r="S47" s="598">
        <f t="shared" ref="S47:S93" si="7">SUM(F47:Q47)</f>
        <v>0</v>
      </c>
      <c r="T47" s="683"/>
      <c r="U47" s="684"/>
      <c r="V47" s="524"/>
      <c r="W47" s="561"/>
    </row>
    <row r="48" spans="1:27" ht="14.4" customHeight="1" x14ac:dyDescent="0.3">
      <c r="A48" s="682"/>
      <c r="B48" s="593" t="s">
        <v>529</v>
      </c>
      <c r="C48" s="570"/>
      <c r="D48" s="535"/>
      <c r="E48" s="567">
        <f>SUM(S48/D15)</f>
        <v>0</v>
      </c>
      <c r="F48" s="534"/>
      <c r="G48" s="568"/>
      <c r="H48" s="605"/>
      <c r="I48" s="568"/>
      <c r="J48" s="572"/>
      <c r="K48" s="606"/>
      <c r="L48" s="572"/>
      <c r="M48" s="574"/>
      <c r="N48" s="572"/>
      <c r="O48" s="574"/>
      <c r="P48" s="572"/>
      <c r="Q48" s="574"/>
      <c r="R48" s="532"/>
      <c r="S48" s="598">
        <f t="shared" si="7"/>
        <v>0</v>
      </c>
      <c r="T48" s="683"/>
      <c r="U48" s="684"/>
      <c r="V48" s="524"/>
      <c r="W48" s="561"/>
      <c r="Z48" s="612"/>
      <c r="AA48" s="612"/>
    </row>
    <row r="49" spans="1:27" ht="15.6" customHeight="1" x14ac:dyDescent="0.3">
      <c r="A49" s="682"/>
      <c r="B49" s="596"/>
      <c r="C49" s="570"/>
      <c r="D49" s="535"/>
      <c r="E49" s="567">
        <f>SUM(S49/D15)</f>
        <v>0</v>
      </c>
      <c r="F49" s="534"/>
      <c r="G49" s="568"/>
      <c r="H49" s="605"/>
      <c r="I49" s="568"/>
      <c r="J49" s="572"/>
      <c r="K49" s="606"/>
      <c r="L49" s="572"/>
      <c r="M49" s="574"/>
      <c r="N49" s="572"/>
      <c r="O49" s="574"/>
      <c r="P49" s="572"/>
      <c r="Q49" s="574"/>
      <c r="R49" s="532"/>
      <c r="S49" s="598">
        <f t="shared" si="7"/>
        <v>0</v>
      </c>
      <c r="T49" s="683"/>
      <c r="U49" s="684"/>
      <c r="V49" s="524"/>
      <c r="W49" s="561"/>
      <c r="Z49" s="612"/>
      <c r="AA49" s="612"/>
    </row>
    <row r="50" spans="1:27" ht="14.4" customHeight="1" x14ac:dyDescent="0.3">
      <c r="A50" s="679" t="s">
        <v>551</v>
      </c>
      <c r="B50" s="590" t="s">
        <v>567</v>
      </c>
      <c r="C50" s="528"/>
      <c r="D50" s="533"/>
      <c r="E50" s="567">
        <f>SUM(S50/D15)</f>
        <v>0</v>
      </c>
      <c r="F50" s="572"/>
      <c r="G50" s="574"/>
      <c r="H50" s="607"/>
      <c r="I50" s="574"/>
      <c r="J50" s="572"/>
      <c r="K50" s="608"/>
      <c r="L50" s="572"/>
      <c r="M50" s="574"/>
      <c r="N50" s="572"/>
      <c r="O50" s="574"/>
      <c r="P50" s="572"/>
      <c r="Q50" s="574"/>
      <c r="R50" s="532"/>
      <c r="S50" s="599">
        <f t="shared" si="7"/>
        <v>0</v>
      </c>
      <c r="T50" s="680" t="s">
        <v>551</v>
      </c>
      <c r="U50" s="681">
        <f>SUM(S50:S59)</f>
        <v>0</v>
      </c>
      <c r="V50" s="524"/>
      <c r="W50" s="601"/>
      <c r="X50" s="638"/>
      <c r="AA50" s="612"/>
    </row>
    <row r="51" spans="1:27" ht="14.4" customHeight="1" x14ac:dyDescent="0.3">
      <c r="A51" s="679"/>
      <c r="B51" s="594" t="s">
        <v>569</v>
      </c>
      <c r="C51" s="528"/>
      <c r="D51" s="533"/>
      <c r="E51" s="567">
        <f>SUM(S51/D15)</f>
        <v>0</v>
      </c>
      <c r="F51" s="572"/>
      <c r="G51" s="574"/>
      <c r="H51" s="607"/>
      <c r="I51" s="574"/>
      <c r="J51" s="572"/>
      <c r="K51" s="608"/>
      <c r="L51" s="572"/>
      <c r="M51" s="574"/>
      <c r="N51" s="572"/>
      <c r="O51" s="574"/>
      <c r="P51" s="572"/>
      <c r="Q51" s="574"/>
      <c r="R51" s="532"/>
      <c r="S51" s="599">
        <f t="shared" si="7"/>
        <v>0</v>
      </c>
      <c r="T51" s="680"/>
      <c r="U51" s="681"/>
      <c r="V51" s="524"/>
      <c r="W51" s="561"/>
      <c r="AA51" s="612"/>
    </row>
    <row r="52" spans="1:27" ht="14.4" customHeight="1" x14ac:dyDescent="0.3">
      <c r="A52" s="679"/>
      <c r="B52" s="590" t="s">
        <v>568</v>
      </c>
      <c r="C52" s="528"/>
      <c r="D52" s="533"/>
      <c r="E52" s="567">
        <f>SUM(S52/D15)</f>
        <v>0</v>
      </c>
      <c r="F52" s="572"/>
      <c r="G52" s="574"/>
      <c r="H52" s="607"/>
      <c r="I52" s="574"/>
      <c r="J52" s="572"/>
      <c r="K52" s="608"/>
      <c r="L52" s="572"/>
      <c r="M52" s="574"/>
      <c r="N52" s="572"/>
      <c r="O52" s="574"/>
      <c r="P52" s="572"/>
      <c r="Q52" s="574"/>
      <c r="R52" s="532"/>
      <c r="S52" s="599">
        <f t="shared" si="7"/>
        <v>0</v>
      </c>
      <c r="T52" s="680"/>
      <c r="U52" s="681"/>
      <c r="V52" s="524"/>
      <c r="W52" s="561"/>
      <c r="X52" s="638"/>
      <c r="Y52" s="639"/>
      <c r="Z52" s="638"/>
      <c r="AA52" s="612"/>
    </row>
    <row r="53" spans="1:27" ht="14.4" customHeight="1" x14ac:dyDescent="0.3">
      <c r="A53" s="679"/>
      <c r="B53" s="590" t="s">
        <v>585</v>
      </c>
      <c r="C53" s="528"/>
      <c r="D53" s="533"/>
      <c r="E53" s="567">
        <f>SUM(S53/D15)</f>
        <v>0</v>
      </c>
      <c r="F53" s="572"/>
      <c r="G53" s="574"/>
      <c r="H53" s="607"/>
      <c r="I53" s="574"/>
      <c r="J53" s="572"/>
      <c r="K53" s="608"/>
      <c r="L53" s="572"/>
      <c r="M53" s="574"/>
      <c r="N53" s="572"/>
      <c r="O53" s="574"/>
      <c r="P53" s="572"/>
      <c r="Q53" s="574"/>
      <c r="R53" s="532"/>
      <c r="S53" s="599">
        <f>SUM(F53:Q53)</f>
        <v>0</v>
      </c>
      <c r="T53" s="680"/>
      <c r="U53" s="681"/>
      <c r="V53" s="524"/>
      <c r="W53" s="561"/>
      <c r="X53" s="638"/>
      <c r="Y53" s="640"/>
      <c r="Z53" s="638"/>
      <c r="AA53" s="612"/>
    </row>
    <row r="54" spans="1:27" ht="14.4" customHeight="1" x14ac:dyDescent="0.3">
      <c r="A54" s="679"/>
      <c r="B54" s="590" t="s">
        <v>586</v>
      </c>
      <c r="C54" s="528"/>
      <c r="D54" s="533"/>
      <c r="E54" s="567">
        <f>SUM(S54/D15)</f>
        <v>0</v>
      </c>
      <c r="F54" s="572"/>
      <c r="G54" s="574"/>
      <c r="H54" s="607"/>
      <c r="I54" s="574"/>
      <c r="J54" s="572"/>
      <c r="K54" s="608"/>
      <c r="L54" s="572"/>
      <c r="M54" s="574"/>
      <c r="N54" s="572"/>
      <c r="O54" s="574"/>
      <c r="P54" s="572"/>
      <c r="Q54" s="574"/>
      <c r="R54" s="532"/>
      <c r="S54" s="599">
        <f t="shared" si="7"/>
        <v>0</v>
      </c>
      <c r="T54" s="680"/>
      <c r="U54" s="681"/>
      <c r="V54" s="524"/>
      <c r="W54" s="561"/>
      <c r="X54" s="638"/>
      <c r="Y54" s="638"/>
      <c r="Z54" s="638"/>
      <c r="AA54" s="612"/>
    </row>
    <row r="55" spans="1:27" ht="14.4" customHeight="1" x14ac:dyDescent="0.3">
      <c r="A55" s="679"/>
      <c r="B55" s="590" t="s">
        <v>587</v>
      </c>
      <c r="C55" s="570"/>
      <c r="D55" s="535"/>
      <c r="E55" s="567">
        <f>SUM(S55/D15)</f>
        <v>0</v>
      </c>
      <c r="F55" s="534"/>
      <c r="G55" s="568"/>
      <c r="H55" s="607"/>
      <c r="I55" s="568"/>
      <c r="J55" s="572"/>
      <c r="K55" s="606"/>
      <c r="L55" s="572"/>
      <c r="M55" s="574"/>
      <c r="N55" s="572"/>
      <c r="O55" s="574"/>
      <c r="P55" s="572"/>
      <c r="Q55" s="574"/>
      <c r="R55" s="532"/>
      <c r="S55" s="599">
        <f t="shared" si="7"/>
        <v>0</v>
      </c>
      <c r="T55" s="680"/>
      <c r="U55" s="681"/>
      <c r="V55" s="524"/>
      <c r="W55" s="561"/>
      <c r="X55" s="638"/>
      <c r="Y55" s="639"/>
      <c r="Z55" s="638"/>
      <c r="AA55" s="612"/>
    </row>
    <row r="56" spans="1:27" ht="14.4" customHeight="1" x14ac:dyDescent="0.3">
      <c r="A56" s="679"/>
      <c r="B56" s="590" t="s">
        <v>588</v>
      </c>
      <c r="C56" s="570"/>
      <c r="D56" s="535"/>
      <c r="E56" s="567">
        <f>SUM(S56/D15)</f>
        <v>0</v>
      </c>
      <c r="F56" s="572"/>
      <c r="G56" s="574"/>
      <c r="H56" s="607"/>
      <c r="I56" s="574"/>
      <c r="J56" s="572"/>
      <c r="K56" s="625"/>
      <c r="L56" s="572"/>
      <c r="M56" s="574"/>
      <c r="N56" s="572"/>
      <c r="O56" s="574"/>
      <c r="P56" s="572"/>
      <c r="Q56" s="574"/>
      <c r="R56" s="532"/>
      <c r="S56" s="599">
        <f t="shared" si="7"/>
        <v>0</v>
      </c>
      <c r="T56" s="680"/>
      <c r="U56" s="681"/>
      <c r="V56" s="524"/>
      <c r="W56" s="561"/>
      <c r="X56" s="637"/>
      <c r="Y56" s="638"/>
      <c r="Z56" s="638"/>
      <c r="AA56" s="612"/>
    </row>
    <row r="57" spans="1:27" ht="14.4" customHeight="1" x14ac:dyDescent="0.3">
      <c r="A57" s="679"/>
      <c r="B57" s="590" t="s">
        <v>582</v>
      </c>
      <c r="C57" s="570"/>
      <c r="D57" s="535"/>
      <c r="E57" s="567">
        <f>SUM(S57/D15)</f>
        <v>0</v>
      </c>
      <c r="F57" s="534"/>
      <c r="G57" s="569"/>
      <c r="H57" s="605"/>
      <c r="I57" s="569"/>
      <c r="J57" s="573"/>
      <c r="K57" s="604"/>
      <c r="L57" s="573"/>
      <c r="M57" s="575"/>
      <c r="N57" s="573"/>
      <c r="O57" s="575"/>
      <c r="P57" s="573"/>
      <c r="Q57" s="575"/>
      <c r="R57" s="532"/>
      <c r="S57" s="599">
        <f t="shared" si="7"/>
        <v>0</v>
      </c>
      <c r="T57" s="680"/>
      <c r="U57" s="681"/>
      <c r="V57" s="524"/>
      <c r="W57" s="561"/>
      <c r="X57" s="638"/>
      <c r="Y57" s="638"/>
      <c r="Z57" s="638"/>
      <c r="AA57" s="612"/>
    </row>
    <row r="58" spans="1:27" ht="15.6" customHeight="1" x14ac:dyDescent="0.3">
      <c r="A58" s="679"/>
      <c r="B58" s="590" t="s">
        <v>583</v>
      </c>
      <c r="C58" s="570"/>
      <c r="D58" s="535"/>
      <c r="E58" s="567">
        <f>SUM(S58/D15)</f>
        <v>0</v>
      </c>
      <c r="F58" s="534"/>
      <c r="G58" s="569"/>
      <c r="H58" s="605"/>
      <c r="I58" s="569"/>
      <c r="J58" s="573"/>
      <c r="K58" s="604"/>
      <c r="L58" s="573"/>
      <c r="M58" s="575"/>
      <c r="N58" s="573"/>
      <c r="O58" s="575"/>
      <c r="P58" s="573"/>
      <c r="Q58" s="575"/>
      <c r="R58" s="532"/>
      <c r="S58" s="599">
        <f>SUM(F58:Q58)</f>
        <v>0</v>
      </c>
      <c r="T58" s="680"/>
      <c r="U58" s="681"/>
      <c r="V58" s="524"/>
      <c r="W58" s="561"/>
      <c r="X58" s="638"/>
      <c r="Y58" s="639"/>
      <c r="Z58" s="638"/>
    </row>
    <row r="59" spans="1:27" ht="15.6" customHeight="1" x14ac:dyDescent="0.3">
      <c r="A59" s="679"/>
      <c r="B59" s="592" t="s">
        <v>584</v>
      </c>
      <c r="C59" s="570"/>
      <c r="D59" s="535"/>
      <c r="E59" s="567">
        <f>SUM(S59/D15)</f>
        <v>0</v>
      </c>
      <c r="F59" s="538"/>
      <c r="G59" s="569"/>
      <c r="H59" s="603"/>
      <c r="I59" s="569"/>
      <c r="J59" s="573"/>
      <c r="K59" s="604"/>
      <c r="L59" s="573"/>
      <c r="M59" s="575"/>
      <c r="N59" s="573"/>
      <c r="O59" s="575"/>
      <c r="P59" s="573"/>
      <c r="Q59" s="575"/>
      <c r="R59" s="532"/>
      <c r="S59" s="599">
        <f>SUM(F59:Q59)</f>
        <v>0</v>
      </c>
      <c r="T59" s="680"/>
      <c r="U59" s="681"/>
      <c r="V59" s="524"/>
      <c r="W59" s="561"/>
      <c r="X59" s="638"/>
      <c r="Y59" s="638"/>
      <c r="Z59" s="638"/>
    </row>
    <row r="60" spans="1:27" ht="14.4" customHeight="1" x14ac:dyDescent="0.3">
      <c r="A60" s="682" t="s">
        <v>549</v>
      </c>
      <c r="B60" s="595" t="s">
        <v>546</v>
      </c>
      <c r="C60" s="570"/>
      <c r="D60" s="535"/>
      <c r="E60" s="567">
        <f>SUM(S60/D15)</f>
        <v>0</v>
      </c>
      <c r="F60" s="534"/>
      <c r="G60" s="569"/>
      <c r="H60" s="605"/>
      <c r="I60" s="569"/>
      <c r="J60" s="573"/>
      <c r="K60" s="625"/>
      <c r="L60" s="572"/>
      <c r="M60" s="574"/>
      <c r="N60" s="573"/>
      <c r="O60" s="575"/>
      <c r="P60" s="573"/>
      <c r="Q60" s="575"/>
      <c r="R60" s="532"/>
      <c r="S60" s="598">
        <f t="shared" si="7"/>
        <v>0</v>
      </c>
      <c r="T60" s="683" t="s">
        <v>549</v>
      </c>
      <c r="U60" s="684">
        <f>SUM(S60:S71)</f>
        <v>0</v>
      </c>
      <c r="V60" s="524"/>
      <c r="W60" s="561"/>
      <c r="X60" s="638"/>
      <c r="Y60" s="639"/>
      <c r="Z60" s="638"/>
    </row>
    <row r="61" spans="1:27" ht="14.4" customHeight="1" x14ac:dyDescent="0.3">
      <c r="A61" s="682"/>
      <c r="B61" s="593" t="s">
        <v>550</v>
      </c>
      <c r="C61" s="570"/>
      <c r="D61" s="535"/>
      <c r="E61" s="567">
        <f>SUM(S61/D15)</f>
        <v>0</v>
      </c>
      <c r="F61" s="572"/>
      <c r="G61" s="574"/>
      <c r="H61" s="607"/>
      <c r="I61" s="574"/>
      <c r="J61" s="572"/>
      <c r="K61" s="608"/>
      <c r="L61" s="572"/>
      <c r="M61" s="574"/>
      <c r="N61" s="572"/>
      <c r="O61" s="574"/>
      <c r="P61" s="572"/>
      <c r="Q61" s="574"/>
      <c r="R61" s="532"/>
      <c r="S61" s="598">
        <f t="shared" si="7"/>
        <v>0</v>
      </c>
      <c r="T61" s="683"/>
      <c r="U61" s="684"/>
      <c r="V61" s="524"/>
      <c r="W61" s="561"/>
      <c r="X61" s="638"/>
      <c r="Y61" s="638"/>
      <c r="Z61" s="638"/>
    </row>
    <row r="62" spans="1:27" x14ac:dyDescent="0.3">
      <c r="A62" s="682"/>
      <c r="B62" s="593" t="s">
        <v>577</v>
      </c>
      <c r="C62" s="570"/>
      <c r="D62" s="535"/>
      <c r="E62" s="567">
        <f>SUM(S62/D15)</f>
        <v>0</v>
      </c>
      <c r="F62" s="534"/>
      <c r="G62" s="568"/>
      <c r="H62" s="607"/>
      <c r="I62" s="574"/>
      <c r="J62" s="572"/>
      <c r="K62" s="608"/>
      <c r="L62" s="572"/>
      <c r="M62" s="574"/>
      <c r="N62" s="572"/>
      <c r="O62" s="574"/>
      <c r="P62" s="572"/>
      <c r="Q62" s="574"/>
      <c r="R62" s="532"/>
      <c r="S62" s="598">
        <f t="shared" si="7"/>
        <v>0</v>
      </c>
      <c r="T62" s="683"/>
      <c r="U62" s="684"/>
      <c r="V62" s="524"/>
      <c r="W62" s="561"/>
      <c r="X62" s="638"/>
      <c r="Y62" s="639"/>
      <c r="Z62" s="638"/>
    </row>
    <row r="63" spans="1:27" x14ac:dyDescent="0.3">
      <c r="A63" s="682"/>
      <c r="B63" s="593" t="s">
        <v>577</v>
      </c>
      <c r="C63" s="570"/>
      <c r="D63" s="535"/>
      <c r="E63" s="567">
        <f>SUM(S63/D15)</f>
        <v>0</v>
      </c>
      <c r="F63" s="534"/>
      <c r="G63" s="574"/>
      <c r="H63" s="607"/>
      <c r="I63" s="574"/>
      <c r="J63" s="572"/>
      <c r="K63" s="608"/>
      <c r="L63" s="572"/>
      <c r="M63" s="574"/>
      <c r="N63" s="572"/>
      <c r="O63" s="574"/>
      <c r="P63" s="572"/>
      <c r="Q63" s="574"/>
      <c r="R63" s="532"/>
      <c r="S63" s="598">
        <f t="shared" si="7"/>
        <v>0</v>
      </c>
      <c r="T63" s="683"/>
      <c r="U63" s="684"/>
      <c r="V63" s="524"/>
      <c r="W63" s="561"/>
      <c r="X63" s="641"/>
      <c r="Y63" s="638"/>
      <c r="Z63" s="638"/>
    </row>
    <row r="64" spans="1:27" x14ac:dyDescent="0.3">
      <c r="A64" s="682"/>
      <c r="B64" s="593" t="s">
        <v>577</v>
      </c>
      <c r="C64" s="570"/>
      <c r="D64" s="535"/>
      <c r="E64" s="567">
        <f>SUM(S64/D15)</f>
        <v>0</v>
      </c>
      <c r="F64" s="534"/>
      <c r="G64" s="568"/>
      <c r="H64" s="605"/>
      <c r="I64" s="574"/>
      <c r="J64" s="572"/>
      <c r="K64" s="608"/>
      <c r="L64" s="572"/>
      <c r="M64" s="574"/>
      <c r="N64" s="572"/>
      <c r="O64" s="574"/>
      <c r="P64" s="572"/>
      <c r="Q64" s="574"/>
      <c r="R64" s="532"/>
      <c r="S64" s="598">
        <f t="shared" si="7"/>
        <v>0</v>
      </c>
      <c r="T64" s="683"/>
      <c r="U64" s="684"/>
      <c r="V64" s="524"/>
      <c r="W64" s="561"/>
      <c r="X64" s="641"/>
      <c r="Y64" s="638"/>
      <c r="Z64" s="638"/>
    </row>
    <row r="65" spans="1:26" x14ac:dyDescent="0.3">
      <c r="A65" s="682"/>
      <c r="B65" s="593" t="s">
        <v>577</v>
      </c>
      <c r="C65" s="570"/>
      <c r="D65" s="535"/>
      <c r="E65" s="567">
        <f>SUM(S65/D15)</f>
        <v>0</v>
      </c>
      <c r="F65" s="534"/>
      <c r="G65" s="568"/>
      <c r="H65" s="605"/>
      <c r="I65" s="574"/>
      <c r="J65" s="572"/>
      <c r="K65" s="606"/>
      <c r="L65" s="572"/>
      <c r="M65" s="574"/>
      <c r="N65" s="572"/>
      <c r="O65" s="574"/>
      <c r="P65" s="572"/>
      <c r="Q65" s="574"/>
      <c r="R65" s="532"/>
      <c r="S65" s="598">
        <f t="shared" si="7"/>
        <v>0</v>
      </c>
      <c r="T65" s="683"/>
      <c r="U65" s="684"/>
      <c r="V65" s="524"/>
      <c r="W65" s="561"/>
      <c r="X65" s="641"/>
      <c r="Y65" s="638"/>
      <c r="Z65" s="638"/>
    </row>
    <row r="66" spans="1:26" x14ac:dyDescent="0.3">
      <c r="A66" s="682"/>
      <c r="B66" s="593" t="s">
        <v>571</v>
      </c>
      <c r="C66" s="570"/>
      <c r="D66" s="535"/>
      <c r="E66" s="567">
        <f>SUM(S66/D15)</f>
        <v>0</v>
      </c>
      <c r="F66" s="572"/>
      <c r="G66" s="606"/>
      <c r="H66" s="607"/>
      <c r="I66" s="608"/>
      <c r="J66" s="607"/>
      <c r="K66" s="608"/>
      <c r="L66" s="607"/>
      <c r="M66" s="608"/>
      <c r="N66" s="607"/>
      <c r="O66" s="608"/>
      <c r="P66" s="607"/>
      <c r="Q66" s="608"/>
      <c r="R66" s="532"/>
      <c r="S66" s="598">
        <f t="shared" si="7"/>
        <v>0</v>
      </c>
      <c r="T66" s="683"/>
      <c r="U66" s="684"/>
      <c r="V66" s="524"/>
      <c r="W66" s="561"/>
      <c r="X66" s="638"/>
      <c r="Y66" s="638"/>
      <c r="Z66" s="638"/>
    </row>
    <row r="67" spans="1:26" x14ac:dyDescent="0.3">
      <c r="A67" s="682"/>
      <c r="B67" s="593" t="s">
        <v>578</v>
      </c>
      <c r="C67" s="570"/>
      <c r="D67" s="535"/>
      <c r="E67" s="567">
        <f>SUM(S67/D15)</f>
        <v>0</v>
      </c>
      <c r="F67" s="534"/>
      <c r="G67" s="569"/>
      <c r="H67" s="607"/>
      <c r="I67" s="575"/>
      <c r="J67" s="573"/>
      <c r="K67" s="610"/>
      <c r="L67" s="573"/>
      <c r="M67" s="575"/>
      <c r="N67" s="573"/>
      <c r="O67" s="575"/>
      <c r="P67" s="573"/>
      <c r="Q67" s="575"/>
      <c r="R67" s="532"/>
      <c r="S67" s="598">
        <f t="shared" si="7"/>
        <v>0</v>
      </c>
      <c r="T67" s="683"/>
      <c r="U67" s="684"/>
      <c r="V67" s="524"/>
      <c r="W67" s="561"/>
      <c r="X67" s="638"/>
      <c r="Y67" s="638"/>
      <c r="Z67" s="638"/>
    </row>
    <row r="68" spans="1:26" x14ac:dyDescent="0.3">
      <c r="A68" s="682"/>
      <c r="B68" s="593" t="s">
        <v>579</v>
      </c>
      <c r="C68" s="570"/>
      <c r="D68" s="535"/>
      <c r="E68" s="567">
        <f>SUM(S68/D15)</f>
        <v>0</v>
      </c>
      <c r="F68" s="534"/>
      <c r="G68" s="569"/>
      <c r="H68" s="605"/>
      <c r="I68" s="569"/>
      <c r="J68" s="573"/>
      <c r="K68" s="604"/>
      <c r="L68" s="573"/>
      <c r="M68" s="575"/>
      <c r="N68" s="573"/>
      <c r="O68" s="575"/>
      <c r="P68" s="573"/>
      <c r="Q68" s="575"/>
      <c r="R68" s="532"/>
      <c r="S68" s="598">
        <f t="shared" si="7"/>
        <v>0</v>
      </c>
      <c r="T68" s="683"/>
      <c r="U68" s="684"/>
      <c r="V68" s="524"/>
      <c r="W68" s="561"/>
      <c r="X68" s="638"/>
      <c r="Y68" s="638"/>
      <c r="Z68" s="642"/>
    </row>
    <row r="69" spans="1:26" x14ac:dyDescent="0.3">
      <c r="A69" s="682"/>
      <c r="B69" s="593" t="s">
        <v>580</v>
      </c>
      <c r="C69" s="570"/>
      <c r="D69" s="535"/>
      <c r="E69" s="567">
        <f>SUM(S69/D15)</f>
        <v>0</v>
      </c>
      <c r="F69" s="534"/>
      <c r="G69" s="569"/>
      <c r="H69" s="605"/>
      <c r="I69" s="569"/>
      <c r="J69" s="573"/>
      <c r="K69" s="604"/>
      <c r="L69" s="573"/>
      <c r="M69" s="575"/>
      <c r="N69" s="573"/>
      <c r="O69" s="575"/>
      <c r="P69" s="573"/>
      <c r="Q69" s="575"/>
      <c r="R69" s="532"/>
      <c r="S69" s="598">
        <f t="shared" si="7"/>
        <v>0</v>
      </c>
      <c r="T69" s="683"/>
      <c r="U69" s="684"/>
      <c r="V69" s="524"/>
      <c r="W69" s="561"/>
    </row>
    <row r="70" spans="1:26" x14ac:dyDescent="0.3">
      <c r="A70" s="682"/>
      <c r="B70" s="593" t="s">
        <v>581</v>
      </c>
      <c r="C70" s="570"/>
      <c r="D70" s="535"/>
      <c r="E70" s="567">
        <f>SUM(S70/D15)</f>
        <v>0</v>
      </c>
      <c r="F70" s="534"/>
      <c r="G70" s="568"/>
      <c r="H70" s="607"/>
      <c r="I70" s="568"/>
      <c r="J70" s="572"/>
      <c r="K70" s="606"/>
      <c r="L70" s="572"/>
      <c r="M70" s="574"/>
      <c r="N70" s="572"/>
      <c r="O70" s="574"/>
      <c r="P70" s="572"/>
      <c r="Q70" s="574"/>
      <c r="R70" s="532"/>
      <c r="S70" s="598">
        <f t="shared" si="7"/>
        <v>0</v>
      </c>
      <c r="T70" s="683"/>
      <c r="U70" s="684"/>
      <c r="V70" s="524"/>
      <c r="W70" s="561"/>
    </row>
    <row r="71" spans="1:26" x14ac:dyDescent="0.3">
      <c r="A71" s="682"/>
      <c r="B71" s="596" t="s">
        <v>577</v>
      </c>
      <c r="C71" s="570"/>
      <c r="D71" s="535"/>
      <c r="E71" s="567">
        <f>SUM(S71/D15)</f>
        <v>0</v>
      </c>
      <c r="F71" s="534"/>
      <c r="G71" s="569"/>
      <c r="H71" s="605"/>
      <c r="I71" s="575"/>
      <c r="J71" s="573"/>
      <c r="K71" s="610"/>
      <c r="L71" s="573"/>
      <c r="M71" s="575"/>
      <c r="N71" s="573"/>
      <c r="O71" s="575"/>
      <c r="P71" s="573"/>
      <c r="Q71" s="575"/>
      <c r="R71" s="532"/>
      <c r="S71" s="598">
        <f t="shared" si="7"/>
        <v>0</v>
      </c>
      <c r="T71" s="683"/>
      <c r="U71" s="684"/>
      <c r="V71" s="524"/>
      <c r="W71" s="561"/>
      <c r="Z71" s="612"/>
    </row>
    <row r="72" spans="1:26" ht="14.4" customHeight="1" x14ac:dyDescent="0.3">
      <c r="A72" s="679" t="s">
        <v>553</v>
      </c>
      <c r="B72" s="597" t="s">
        <v>573</v>
      </c>
      <c r="C72" s="570"/>
      <c r="D72" s="535"/>
      <c r="E72" s="567">
        <f>SUM(S72/D15)</f>
        <v>0</v>
      </c>
      <c r="F72" s="572"/>
      <c r="G72" s="569"/>
      <c r="H72" s="607"/>
      <c r="I72" s="575"/>
      <c r="J72" s="573"/>
      <c r="K72" s="610"/>
      <c r="L72" s="573"/>
      <c r="M72" s="575"/>
      <c r="N72" s="573"/>
      <c r="O72" s="575"/>
      <c r="P72" s="573"/>
      <c r="Q72" s="575"/>
      <c r="R72" s="532"/>
      <c r="S72" s="599">
        <f t="shared" si="7"/>
        <v>0</v>
      </c>
      <c r="T72" s="680" t="s">
        <v>553</v>
      </c>
      <c r="U72" s="681">
        <f>SUM(S72:S76)</f>
        <v>0</v>
      </c>
      <c r="V72" s="524"/>
      <c r="W72" s="561"/>
      <c r="Z72" s="612"/>
    </row>
    <row r="73" spans="1:26" x14ac:dyDescent="0.3">
      <c r="A73" s="679"/>
      <c r="B73" s="590" t="s">
        <v>589</v>
      </c>
      <c r="C73" s="570"/>
      <c r="D73" s="537"/>
      <c r="E73" s="567">
        <f>SUM(S73/D15)</f>
        <v>0</v>
      </c>
      <c r="F73" s="572"/>
      <c r="G73" s="574"/>
      <c r="H73" s="607"/>
      <c r="I73" s="574"/>
      <c r="J73" s="572"/>
      <c r="K73" s="608"/>
      <c r="L73" s="572"/>
      <c r="M73" s="574"/>
      <c r="N73" s="572"/>
      <c r="O73" s="574"/>
      <c r="P73" s="572"/>
      <c r="Q73" s="574"/>
      <c r="R73" s="532"/>
      <c r="S73" s="599">
        <f t="shared" si="7"/>
        <v>0</v>
      </c>
      <c r="T73" s="680"/>
      <c r="U73" s="681"/>
      <c r="V73" s="524"/>
      <c r="W73" s="561"/>
      <c r="Z73" s="612"/>
    </row>
    <row r="74" spans="1:26" x14ac:dyDescent="0.3">
      <c r="A74" s="679"/>
      <c r="B74" s="590" t="s">
        <v>589</v>
      </c>
      <c r="C74" s="570"/>
      <c r="D74" s="535"/>
      <c r="E74" s="567">
        <f>SUM(S74/D15)</f>
        <v>0</v>
      </c>
      <c r="F74" s="534"/>
      <c r="G74" s="568"/>
      <c r="H74" s="607"/>
      <c r="I74" s="574"/>
      <c r="J74" s="572"/>
      <c r="K74" s="608"/>
      <c r="L74" s="572"/>
      <c r="M74" s="574"/>
      <c r="N74" s="572"/>
      <c r="O74" s="574"/>
      <c r="P74" s="572"/>
      <c r="Q74" s="574"/>
      <c r="R74" s="532"/>
      <c r="S74" s="599">
        <f t="shared" si="7"/>
        <v>0</v>
      </c>
      <c r="T74" s="680"/>
      <c r="U74" s="681"/>
      <c r="V74" s="524"/>
      <c r="W74" s="561"/>
      <c r="Z74" s="612"/>
    </row>
    <row r="75" spans="1:26" x14ac:dyDescent="0.3">
      <c r="A75" s="679"/>
      <c r="B75" s="590" t="s">
        <v>532</v>
      </c>
      <c r="C75" s="570"/>
      <c r="D75" s="535"/>
      <c r="E75" s="567">
        <f>SUM(S75/D15)</f>
        <v>0</v>
      </c>
      <c r="F75" s="534"/>
      <c r="G75" s="569"/>
      <c r="H75" s="605"/>
      <c r="I75" s="569"/>
      <c r="J75" s="573"/>
      <c r="K75" s="604"/>
      <c r="L75" s="573"/>
      <c r="M75" s="575"/>
      <c r="N75" s="573"/>
      <c r="O75" s="575"/>
      <c r="P75" s="573"/>
      <c r="Q75" s="575"/>
      <c r="R75" s="532"/>
      <c r="S75" s="599">
        <f>SUM(F75:Q75)</f>
        <v>0</v>
      </c>
      <c r="T75" s="680"/>
      <c r="U75" s="681"/>
      <c r="V75" s="524"/>
      <c r="W75" s="561"/>
      <c r="Z75" s="612"/>
    </row>
    <row r="76" spans="1:26" x14ac:dyDescent="0.3">
      <c r="A76" s="679"/>
      <c r="B76" s="592" t="s">
        <v>531</v>
      </c>
      <c r="C76" s="570"/>
      <c r="D76" s="535"/>
      <c r="E76" s="567">
        <f>SUM(S76/D15)</f>
        <v>0</v>
      </c>
      <c r="F76" s="538"/>
      <c r="G76" s="569"/>
      <c r="H76" s="603"/>
      <c r="I76" s="569"/>
      <c r="J76" s="573"/>
      <c r="K76" s="604"/>
      <c r="L76" s="573"/>
      <c r="M76" s="575"/>
      <c r="N76" s="573"/>
      <c r="O76" s="575"/>
      <c r="P76" s="573"/>
      <c r="Q76" s="575"/>
      <c r="R76" s="532"/>
      <c r="S76" s="599">
        <f>SUM(F76:Q76)</f>
        <v>0</v>
      </c>
      <c r="T76" s="680"/>
      <c r="U76" s="681"/>
      <c r="V76" s="524"/>
      <c r="W76" s="561"/>
    </row>
    <row r="77" spans="1:26" ht="14.4" customHeight="1" x14ac:dyDescent="0.3">
      <c r="A77" s="682" t="s">
        <v>555</v>
      </c>
      <c r="B77" s="595" t="s">
        <v>554</v>
      </c>
      <c r="C77" s="570"/>
      <c r="D77" s="535"/>
      <c r="E77" s="567">
        <f>SUM(S77/D15)</f>
        <v>0</v>
      </c>
      <c r="F77" s="534"/>
      <c r="G77" s="568"/>
      <c r="H77" s="605"/>
      <c r="I77" s="568"/>
      <c r="J77" s="572"/>
      <c r="K77" s="606"/>
      <c r="L77" s="572"/>
      <c r="M77" s="574"/>
      <c r="N77" s="572"/>
      <c r="O77" s="574"/>
      <c r="P77" s="572"/>
      <c r="Q77" s="574"/>
      <c r="R77" s="532"/>
      <c r="S77" s="598">
        <f t="shared" si="7"/>
        <v>0</v>
      </c>
      <c r="T77" s="683" t="s">
        <v>555</v>
      </c>
      <c r="U77" s="684">
        <f>SUM(S77:S86)</f>
        <v>0</v>
      </c>
      <c r="V77" s="524"/>
      <c r="W77" s="561"/>
    </row>
    <row r="78" spans="1:26" ht="14.4" customHeight="1" x14ac:dyDescent="0.3">
      <c r="A78" s="682"/>
      <c r="B78" s="593" t="s">
        <v>548</v>
      </c>
      <c r="C78" s="570"/>
      <c r="D78" s="535"/>
      <c r="E78" s="567">
        <f>SUM(S78/D15)</f>
        <v>0</v>
      </c>
      <c r="F78" s="534"/>
      <c r="G78" s="568"/>
      <c r="H78" s="605"/>
      <c r="I78" s="568"/>
      <c r="J78" s="572"/>
      <c r="K78" s="606"/>
      <c r="L78" s="572"/>
      <c r="M78" s="574"/>
      <c r="N78" s="572"/>
      <c r="O78" s="574"/>
      <c r="P78" s="572"/>
      <c r="Q78" s="574"/>
      <c r="R78" s="532"/>
      <c r="S78" s="598">
        <f t="shared" si="7"/>
        <v>0</v>
      </c>
      <c r="T78" s="683"/>
      <c r="U78" s="684"/>
      <c r="V78" s="524"/>
      <c r="W78" s="561"/>
    </row>
    <row r="79" spans="1:26" ht="14.4" customHeight="1" x14ac:dyDescent="0.3">
      <c r="A79" s="682"/>
      <c r="B79" s="593" t="s">
        <v>533</v>
      </c>
      <c r="C79" s="570"/>
      <c r="D79" s="535"/>
      <c r="E79" s="567">
        <f>SUM(S79/D15)</f>
        <v>0</v>
      </c>
      <c r="F79" s="534"/>
      <c r="G79" s="568"/>
      <c r="H79" s="607"/>
      <c r="I79" s="568"/>
      <c r="J79" s="572"/>
      <c r="K79" s="606"/>
      <c r="L79" s="572"/>
      <c r="M79" s="574"/>
      <c r="N79" s="572"/>
      <c r="O79" s="574"/>
      <c r="P79" s="572"/>
      <c r="Q79" s="574"/>
      <c r="R79" s="532"/>
      <c r="S79" s="598">
        <f t="shared" si="7"/>
        <v>0</v>
      </c>
      <c r="T79" s="683"/>
      <c r="U79" s="684"/>
      <c r="V79" s="524"/>
      <c r="W79" s="561"/>
    </row>
    <row r="80" spans="1:26" ht="14.4" customHeight="1" x14ac:dyDescent="0.3">
      <c r="A80" s="682"/>
      <c r="B80" s="593" t="s">
        <v>534</v>
      </c>
      <c r="C80" s="570"/>
      <c r="D80" s="535"/>
      <c r="E80" s="567">
        <f>SUM(S80/D15)</f>
        <v>0</v>
      </c>
      <c r="F80" s="534"/>
      <c r="G80" s="574"/>
      <c r="H80" s="607"/>
      <c r="I80" s="574"/>
      <c r="J80" s="572"/>
      <c r="K80" s="608"/>
      <c r="L80" s="572"/>
      <c r="M80" s="574"/>
      <c r="N80" s="572"/>
      <c r="O80" s="574"/>
      <c r="P80" s="572"/>
      <c r="Q80" s="574"/>
      <c r="R80" s="532"/>
      <c r="S80" s="598">
        <f t="shared" si="7"/>
        <v>0</v>
      </c>
      <c r="T80" s="683"/>
      <c r="U80" s="684"/>
      <c r="V80" s="524"/>
      <c r="W80" s="561"/>
    </row>
    <row r="81" spans="1:26" ht="14.4" customHeight="1" x14ac:dyDescent="0.3">
      <c r="A81" s="682"/>
      <c r="B81" s="593" t="s">
        <v>542</v>
      </c>
      <c r="C81" s="570"/>
      <c r="D81" s="535"/>
      <c r="E81" s="567">
        <f>SUM(S81/D15)</f>
        <v>0</v>
      </c>
      <c r="F81" s="534"/>
      <c r="G81" s="568"/>
      <c r="H81" s="607"/>
      <c r="I81" s="574"/>
      <c r="J81" s="572"/>
      <c r="K81" s="608"/>
      <c r="L81" s="572"/>
      <c r="M81" s="574"/>
      <c r="N81" s="572"/>
      <c r="O81" s="574"/>
      <c r="P81" s="572"/>
      <c r="Q81" s="574"/>
      <c r="R81" s="532"/>
      <c r="S81" s="598">
        <f t="shared" si="7"/>
        <v>0</v>
      </c>
      <c r="T81" s="683"/>
      <c r="U81" s="684"/>
      <c r="V81" s="524"/>
      <c r="W81" s="561"/>
      <c r="X81" s="601"/>
      <c r="Y81" s="601"/>
      <c r="Z81" s="601"/>
    </row>
    <row r="82" spans="1:26" ht="14.4" customHeight="1" x14ac:dyDescent="0.3">
      <c r="A82" s="682"/>
      <c r="B82" s="593" t="s">
        <v>21</v>
      </c>
      <c r="C82" s="570"/>
      <c r="D82" s="535"/>
      <c r="E82" s="567">
        <f>SUM(S82/D15)</f>
        <v>0</v>
      </c>
      <c r="F82" s="534"/>
      <c r="G82" s="568"/>
      <c r="H82" s="607"/>
      <c r="I82" s="574"/>
      <c r="J82" s="572"/>
      <c r="K82" s="608"/>
      <c r="L82" s="572"/>
      <c r="M82" s="574"/>
      <c r="N82" s="572"/>
      <c r="O82" s="574"/>
      <c r="P82" s="572"/>
      <c r="Q82" s="574"/>
      <c r="R82" s="532"/>
      <c r="S82" s="598">
        <f t="shared" si="7"/>
        <v>0</v>
      </c>
      <c r="T82" s="683"/>
      <c r="U82" s="684"/>
      <c r="V82" s="524"/>
      <c r="W82" s="561"/>
    </row>
    <row r="83" spans="1:26" ht="14.4" customHeight="1" x14ac:dyDescent="0.3">
      <c r="A83" s="682"/>
      <c r="B83" s="593" t="s">
        <v>593</v>
      </c>
      <c r="C83" s="570"/>
      <c r="D83" s="535"/>
      <c r="E83" s="567">
        <f>SUM(S83/D15)</f>
        <v>0</v>
      </c>
      <c r="F83" s="573"/>
      <c r="G83" s="569"/>
      <c r="H83" s="609"/>
      <c r="I83" s="575"/>
      <c r="J83" s="573"/>
      <c r="K83" s="610"/>
      <c r="L83" s="573"/>
      <c r="M83" s="575"/>
      <c r="N83" s="573"/>
      <c r="O83" s="575"/>
      <c r="P83" s="573"/>
      <c r="Q83" s="575"/>
      <c r="R83" s="532"/>
      <c r="S83" s="598">
        <f t="shared" si="7"/>
        <v>0</v>
      </c>
      <c r="T83" s="683"/>
      <c r="U83" s="684"/>
      <c r="V83" s="524"/>
      <c r="W83" s="561"/>
    </row>
    <row r="84" spans="1:26" ht="14.4" customHeight="1" x14ac:dyDescent="0.3">
      <c r="A84" s="682"/>
      <c r="B84" s="593" t="s">
        <v>27</v>
      </c>
      <c r="C84" s="570"/>
      <c r="D84" s="535"/>
      <c r="E84" s="567">
        <f>SUM(S84/D15)</f>
        <v>0</v>
      </c>
      <c r="F84" s="538"/>
      <c r="G84" s="569"/>
      <c r="H84" s="603"/>
      <c r="I84" s="569"/>
      <c r="J84" s="573"/>
      <c r="K84" s="604"/>
      <c r="L84" s="573"/>
      <c r="M84" s="575"/>
      <c r="N84" s="573"/>
      <c r="O84" s="575"/>
      <c r="P84" s="573"/>
      <c r="Q84" s="575"/>
      <c r="R84" s="532"/>
      <c r="S84" s="598">
        <f t="shared" si="7"/>
        <v>0</v>
      </c>
      <c r="T84" s="683"/>
      <c r="U84" s="684"/>
      <c r="V84" s="524"/>
      <c r="W84" s="561"/>
    </row>
    <row r="85" spans="1:26" ht="14.4" customHeight="1" x14ac:dyDescent="0.3">
      <c r="A85" s="682"/>
      <c r="B85" s="593" t="s">
        <v>543</v>
      </c>
      <c r="C85" s="570"/>
      <c r="D85" s="535"/>
      <c r="E85" s="567">
        <f>SUM(S85/D15)</f>
        <v>0</v>
      </c>
      <c r="F85" s="534"/>
      <c r="G85" s="569"/>
      <c r="H85" s="605"/>
      <c r="I85" s="575"/>
      <c r="J85" s="573"/>
      <c r="K85" s="610"/>
      <c r="L85" s="573"/>
      <c r="M85" s="575"/>
      <c r="N85" s="573"/>
      <c r="O85" s="575"/>
      <c r="P85" s="573"/>
      <c r="Q85" s="575"/>
      <c r="R85" s="532"/>
      <c r="S85" s="598">
        <f t="shared" si="7"/>
        <v>0</v>
      </c>
      <c r="T85" s="683"/>
      <c r="U85" s="684"/>
      <c r="V85" s="524"/>
      <c r="W85" s="561"/>
    </row>
    <row r="86" spans="1:26" ht="14.4" customHeight="1" x14ac:dyDescent="0.3">
      <c r="A86" s="682"/>
      <c r="B86" s="596" t="s">
        <v>557</v>
      </c>
      <c r="C86" s="570"/>
      <c r="D86" s="535"/>
      <c r="E86" s="567">
        <f>SUM(S86/D15)</f>
        <v>0</v>
      </c>
      <c r="F86" s="573"/>
      <c r="G86" s="569"/>
      <c r="H86" s="603"/>
      <c r="I86" s="569"/>
      <c r="J86" s="573"/>
      <c r="K86" s="604"/>
      <c r="L86" s="573"/>
      <c r="M86" s="575"/>
      <c r="N86" s="573"/>
      <c r="O86" s="575"/>
      <c r="P86" s="573"/>
      <c r="Q86" s="575"/>
      <c r="R86" s="532"/>
      <c r="S86" s="598">
        <f t="shared" si="7"/>
        <v>0</v>
      </c>
      <c r="T86" s="683"/>
      <c r="U86" s="684"/>
      <c r="V86" s="524"/>
      <c r="W86" s="561"/>
      <c r="X86" s="601"/>
      <c r="Y86" s="601"/>
      <c r="Z86" s="601"/>
    </row>
    <row r="87" spans="1:26" ht="14.4" customHeight="1" x14ac:dyDescent="0.3">
      <c r="A87" s="679" t="s">
        <v>562</v>
      </c>
      <c r="B87" s="597" t="s">
        <v>544</v>
      </c>
      <c r="C87" s="570"/>
      <c r="D87" s="535"/>
      <c r="E87" s="567">
        <f>SUM(S87/D15)</f>
        <v>0</v>
      </c>
      <c r="F87" s="538"/>
      <c r="G87" s="569"/>
      <c r="H87" s="603"/>
      <c r="I87" s="575"/>
      <c r="J87" s="573"/>
      <c r="K87" s="610"/>
      <c r="L87" s="573"/>
      <c r="M87" s="575"/>
      <c r="N87" s="573"/>
      <c r="O87" s="575"/>
      <c r="P87" s="573"/>
      <c r="Q87" s="575"/>
      <c r="R87" s="532"/>
      <c r="S87" s="599">
        <f t="shared" si="7"/>
        <v>0</v>
      </c>
      <c r="T87" s="680" t="s">
        <v>562</v>
      </c>
      <c r="U87" s="681">
        <f>SUM(S87:S90)</f>
        <v>0</v>
      </c>
      <c r="V87" s="524"/>
      <c r="W87" s="561"/>
      <c r="X87" s="601"/>
      <c r="Y87" s="601"/>
      <c r="Z87" s="601"/>
    </row>
    <row r="88" spans="1:26" ht="14.4" customHeight="1" x14ac:dyDescent="0.3">
      <c r="A88" s="679"/>
      <c r="B88" s="590" t="s">
        <v>563</v>
      </c>
      <c r="C88" s="570"/>
      <c r="D88" s="535"/>
      <c r="E88" s="567">
        <f>SUM(S88/D15)</f>
        <v>0</v>
      </c>
      <c r="F88" s="573"/>
      <c r="G88" s="575"/>
      <c r="H88" s="609"/>
      <c r="I88" s="575"/>
      <c r="J88" s="573"/>
      <c r="K88" s="645"/>
      <c r="L88" s="573"/>
      <c r="M88" s="575"/>
      <c r="N88" s="573"/>
      <c r="O88" s="575"/>
      <c r="P88" s="573"/>
      <c r="Q88" s="575"/>
      <c r="R88" s="532"/>
      <c r="S88" s="599">
        <f t="shared" si="7"/>
        <v>0</v>
      </c>
      <c r="T88" s="680"/>
      <c r="U88" s="681"/>
      <c r="V88" s="524"/>
      <c r="W88" s="561"/>
      <c r="X88" s="601"/>
      <c r="Y88" s="601"/>
      <c r="Z88" s="601"/>
    </row>
    <row r="89" spans="1:26" ht="14.4" customHeight="1" x14ac:dyDescent="0.3">
      <c r="A89" s="679"/>
      <c r="B89" s="590" t="s">
        <v>564</v>
      </c>
      <c r="C89" s="570"/>
      <c r="D89" s="535"/>
      <c r="E89" s="567">
        <f>SUM(S89/D15)</f>
        <v>0</v>
      </c>
      <c r="F89" s="572"/>
      <c r="G89" s="569"/>
      <c r="H89" s="605"/>
      <c r="I89" s="492"/>
      <c r="J89" s="573"/>
      <c r="K89" s="604"/>
      <c r="L89" s="573"/>
      <c r="M89" s="575"/>
      <c r="N89" s="573"/>
      <c r="O89" s="575"/>
      <c r="P89" s="573"/>
      <c r="Q89" s="575"/>
      <c r="R89" s="532"/>
      <c r="S89" s="599">
        <f t="shared" si="7"/>
        <v>0</v>
      </c>
      <c r="T89" s="680"/>
      <c r="U89" s="681"/>
      <c r="V89" s="524"/>
      <c r="W89" s="561"/>
      <c r="X89" s="601"/>
      <c r="Y89" s="601"/>
      <c r="Z89" s="646"/>
    </row>
    <row r="90" spans="1:26" ht="14.4" customHeight="1" x14ac:dyDescent="0.3">
      <c r="A90" s="679"/>
      <c r="B90" s="592" t="s">
        <v>594</v>
      </c>
      <c r="C90" s="570"/>
      <c r="D90" s="535"/>
      <c r="E90" s="567">
        <f>SUM(S90/D15)</f>
        <v>0</v>
      </c>
      <c r="F90" s="572"/>
      <c r="G90" s="604"/>
      <c r="H90" s="607"/>
      <c r="I90" s="610"/>
      <c r="J90" s="609"/>
      <c r="K90" s="610"/>
      <c r="L90" s="609"/>
      <c r="M90" s="610"/>
      <c r="N90" s="609"/>
      <c r="O90" s="610"/>
      <c r="P90" s="609"/>
      <c r="Q90" s="610"/>
      <c r="R90" s="532"/>
      <c r="S90" s="599">
        <f t="shared" si="7"/>
        <v>0</v>
      </c>
      <c r="T90" s="680"/>
      <c r="U90" s="681"/>
      <c r="V90" s="524"/>
      <c r="W90" s="561"/>
      <c r="X90" s="643"/>
      <c r="Y90" s="646"/>
      <c r="Z90" s="646"/>
    </row>
    <row r="91" spans="1:26" ht="14.4" customHeight="1" x14ac:dyDescent="0.3">
      <c r="A91" s="682" t="s">
        <v>628</v>
      </c>
      <c r="B91" s="595" t="s">
        <v>629</v>
      </c>
      <c r="C91" s="570"/>
      <c r="D91" s="535"/>
      <c r="E91" s="567">
        <f>SUM(S91/D15)</f>
        <v>0</v>
      </c>
      <c r="F91" s="572"/>
      <c r="G91" s="604"/>
      <c r="H91" s="605"/>
      <c r="I91" s="604"/>
      <c r="J91" s="609"/>
      <c r="K91" s="604"/>
      <c r="L91" s="609"/>
      <c r="M91" s="610"/>
      <c r="N91" s="609"/>
      <c r="O91" s="610"/>
      <c r="P91" s="609"/>
      <c r="Q91" s="610"/>
      <c r="R91" s="532"/>
      <c r="S91" s="598">
        <f t="shared" si="7"/>
        <v>0</v>
      </c>
      <c r="T91" s="683" t="s">
        <v>545</v>
      </c>
      <c r="U91" s="684">
        <f>SUM(S91:S93)</f>
        <v>0</v>
      </c>
      <c r="V91" s="524"/>
      <c r="W91" s="561"/>
      <c r="X91" s="588"/>
      <c r="Y91" s="646"/>
      <c r="Z91" s="647"/>
    </row>
    <row r="92" spans="1:26" ht="14.4" customHeight="1" x14ac:dyDescent="0.3">
      <c r="A92" s="682"/>
      <c r="B92" s="593" t="s">
        <v>630</v>
      </c>
      <c r="C92" s="570"/>
      <c r="D92" s="535"/>
      <c r="E92" s="567">
        <f>SUM(S92/D15)</f>
        <v>0</v>
      </c>
      <c r="F92" s="572"/>
      <c r="G92" s="604"/>
      <c r="H92" s="605"/>
      <c r="I92" s="604"/>
      <c r="J92" s="609"/>
      <c r="K92" s="604"/>
      <c r="L92" s="609"/>
      <c r="M92" s="610"/>
      <c r="N92" s="609"/>
      <c r="O92" s="610"/>
      <c r="P92" s="609"/>
      <c r="Q92" s="610"/>
      <c r="R92" s="532"/>
      <c r="S92" s="598">
        <f t="shared" si="7"/>
        <v>0</v>
      </c>
      <c r="T92" s="683"/>
      <c r="U92" s="684"/>
      <c r="V92" s="524"/>
      <c r="W92" s="561"/>
      <c r="X92" s="588"/>
      <c r="Y92" s="646"/>
      <c r="Z92" s="647"/>
    </row>
    <row r="93" spans="1:26" ht="15" customHeight="1" x14ac:dyDescent="0.3">
      <c r="A93" s="688"/>
      <c r="B93" s="596" t="s">
        <v>631</v>
      </c>
      <c r="C93" s="570"/>
      <c r="D93" s="535"/>
      <c r="E93" s="567">
        <f>SUM(S93/D15)</f>
        <v>0</v>
      </c>
      <c r="F93" s="572"/>
      <c r="G93" s="604"/>
      <c r="H93" s="605"/>
      <c r="I93" s="604"/>
      <c r="J93" s="609"/>
      <c r="K93" s="604"/>
      <c r="L93" s="609"/>
      <c r="M93" s="610"/>
      <c r="N93" s="609"/>
      <c r="O93" s="610"/>
      <c r="P93" s="609"/>
      <c r="Q93" s="610"/>
      <c r="R93" s="532"/>
      <c r="S93" s="598">
        <f t="shared" si="7"/>
        <v>0</v>
      </c>
      <c r="T93" s="683"/>
      <c r="U93" s="684"/>
      <c r="V93" s="524"/>
      <c r="W93" s="561"/>
      <c r="X93" s="588"/>
      <c r="Y93" s="646"/>
      <c r="Z93" s="647"/>
    </row>
    <row r="94" spans="1:26" ht="15.6" customHeight="1" x14ac:dyDescent="0.3">
      <c r="A94" s="686" t="s">
        <v>561</v>
      </c>
      <c r="B94" s="594" t="s">
        <v>576</v>
      </c>
      <c r="C94" s="570"/>
      <c r="D94" s="535"/>
      <c r="E94" s="567">
        <f>SUM(S94/D15)</f>
        <v>0</v>
      </c>
      <c r="F94" s="572"/>
      <c r="G94" s="608"/>
      <c r="H94" s="605"/>
      <c r="I94" s="608"/>
      <c r="J94" s="607"/>
      <c r="K94" s="608"/>
      <c r="L94" s="607"/>
      <c r="M94" s="608"/>
      <c r="N94" s="607"/>
      <c r="O94" s="608"/>
      <c r="P94" s="607"/>
      <c r="Q94" s="608"/>
      <c r="R94" s="532"/>
      <c r="S94" s="599">
        <f>SUM(F94:Q94)</f>
        <v>0</v>
      </c>
      <c r="T94" s="680" t="s">
        <v>561</v>
      </c>
      <c r="U94" s="681">
        <f>SUM(S94:S97)</f>
        <v>0</v>
      </c>
      <c r="V94" s="524"/>
      <c r="W94" s="561"/>
      <c r="X94" s="588"/>
      <c r="Y94" s="646"/>
      <c r="Z94" s="647"/>
    </row>
    <row r="95" spans="1:26" ht="15.6" customHeight="1" x14ac:dyDescent="0.3">
      <c r="A95" s="686"/>
      <c r="B95" s="591" t="s">
        <v>558</v>
      </c>
      <c r="C95" s="570"/>
      <c r="D95" s="535"/>
      <c r="E95" s="567">
        <f>SUM(S95/D15)</f>
        <v>0</v>
      </c>
      <c r="F95" s="572"/>
      <c r="G95" s="608"/>
      <c r="H95" s="607"/>
      <c r="I95" s="608"/>
      <c r="J95" s="607"/>
      <c r="K95" s="608"/>
      <c r="L95" s="607"/>
      <c r="M95" s="608"/>
      <c r="N95" s="607"/>
      <c r="O95" s="608"/>
      <c r="P95" s="607"/>
      <c r="Q95" s="608"/>
      <c r="R95" s="532"/>
      <c r="S95" s="599">
        <f>SUM(F95:Q95)</f>
        <v>0</v>
      </c>
      <c r="T95" s="680"/>
      <c r="U95" s="681"/>
      <c r="V95" s="524"/>
      <c r="W95" s="561"/>
      <c r="X95" s="588"/>
      <c r="Y95" s="646"/>
      <c r="Z95" s="647"/>
    </row>
    <row r="96" spans="1:26" ht="15.6" customHeight="1" x14ac:dyDescent="0.3">
      <c r="A96" s="686"/>
      <c r="B96" s="591" t="s">
        <v>559</v>
      </c>
      <c r="C96" s="570"/>
      <c r="D96" s="537"/>
      <c r="E96" s="567">
        <f>SUM(S96/D15)</f>
        <v>0</v>
      </c>
      <c r="F96" s="572"/>
      <c r="G96" s="574"/>
      <c r="H96" s="607"/>
      <c r="I96" s="574"/>
      <c r="J96" s="572"/>
      <c r="K96" s="574"/>
      <c r="L96" s="572"/>
      <c r="M96" s="574"/>
      <c r="N96" s="572"/>
      <c r="O96" s="574"/>
      <c r="P96" s="572"/>
      <c r="Q96" s="574"/>
      <c r="R96" s="532"/>
      <c r="S96" s="599">
        <f>SUM(F96:Q96)</f>
        <v>0</v>
      </c>
      <c r="T96" s="680"/>
      <c r="U96" s="681"/>
      <c r="V96" s="524"/>
      <c r="W96" s="561"/>
      <c r="X96" s="588"/>
      <c r="Y96" s="600"/>
      <c r="Z96" s="647"/>
    </row>
    <row r="97" spans="1:28" ht="16.2" customHeight="1" x14ac:dyDescent="0.3">
      <c r="A97" s="686"/>
      <c r="B97" s="592" t="s">
        <v>560</v>
      </c>
      <c r="C97" s="570"/>
      <c r="D97" s="539"/>
      <c r="E97" s="540">
        <f>SUM(S97/D15)</f>
        <v>0</v>
      </c>
      <c r="F97" s="541"/>
      <c r="G97" s="576"/>
      <c r="H97" s="636"/>
      <c r="I97" s="576"/>
      <c r="J97" s="577"/>
      <c r="K97" s="576"/>
      <c r="L97" s="636"/>
      <c r="M97" s="576"/>
      <c r="N97" s="577"/>
      <c r="O97" s="576"/>
      <c r="P97" s="636"/>
      <c r="Q97" s="576"/>
      <c r="R97" s="532"/>
      <c r="S97" s="599">
        <f>SUM(F97:Q97)</f>
        <v>0</v>
      </c>
      <c r="T97" s="680"/>
      <c r="U97" s="681"/>
      <c r="V97" s="524"/>
      <c r="W97" s="561"/>
      <c r="X97" s="588"/>
      <c r="Y97" s="646"/>
      <c r="Z97" s="647"/>
    </row>
    <row r="98" spans="1:28" x14ac:dyDescent="0.3">
      <c r="A98" s="561"/>
      <c r="B98" s="542"/>
      <c r="C98" s="466"/>
      <c r="D98" s="517"/>
      <c r="E98" s="543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488"/>
      <c r="S98" s="505"/>
      <c r="T98" s="561"/>
      <c r="U98" s="505"/>
      <c r="V98" s="488"/>
      <c r="W98" s="561"/>
      <c r="X98" s="588"/>
      <c r="Y98" s="646"/>
      <c r="Z98" s="647"/>
    </row>
    <row r="99" spans="1:28" x14ac:dyDescent="0.3">
      <c r="A99" s="561"/>
      <c r="B99" s="545"/>
      <c r="C99" s="466"/>
      <c r="D99" s="517"/>
      <c r="E99" s="543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488"/>
      <c r="S99" s="488"/>
      <c r="T99" s="561"/>
      <c r="U99" s="488"/>
      <c r="V99" s="488"/>
      <c r="W99" s="561"/>
      <c r="X99" s="588"/>
      <c r="Y99" s="646"/>
      <c r="Z99" s="647"/>
    </row>
    <row r="100" spans="1:28" x14ac:dyDescent="0.3">
      <c r="A100" s="561"/>
      <c r="B100" s="478"/>
      <c r="C100" s="520"/>
      <c r="D100" s="520"/>
      <c r="E100" s="521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561"/>
      <c r="U100" s="488"/>
      <c r="V100" s="488"/>
      <c r="W100" s="561"/>
      <c r="X100" s="588"/>
      <c r="Y100" s="646"/>
      <c r="Z100" s="647"/>
    </row>
    <row r="101" spans="1:28" s="473" customFormat="1" ht="13.2" x14ac:dyDescent="0.25">
      <c r="A101" s="508"/>
      <c r="B101" s="546" t="s">
        <v>518</v>
      </c>
      <c r="C101" s="547"/>
      <c r="D101" s="548">
        <f>SUM(D35:D97)</f>
        <v>0</v>
      </c>
      <c r="E101" s="549"/>
      <c r="F101" s="550">
        <f t="shared" ref="F101:Q101" si="8">SUM(F35:F97)</f>
        <v>13000</v>
      </c>
      <c r="G101" s="550">
        <f t="shared" si="8"/>
        <v>13000</v>
      </c>
      <c r="H101" s="550">
        <f t="shared" si="8"/>
        <v>13000</v>
      </c>
      <c r="I101" s="550">
        <f t="shared" si="8"/>
        <v>13000</v>
      </c>
      <c r="J101" s="550">
        <f t="shared" si="8"/>
        <v>13000</v>
      </c>
      <c r="K101" s="550">
        <f t="shared" si="8"/>
        <v>13000</v>
      </c>
      <c r="L101" s="550">
        <f t="shared" si="8"/>
        <v>13000</v>
      </c>
      <c r="M101" s="550">
        <f t="shared" si="8"/>
        <v>13000</v>
      </c>
      <c r="N101" s="550">
        <f t="shared" si="8"/>
        <v>13000</v>
      </c>
      <c r="O101" s="550">
        <f t="shared" si="8"/>
        <v>13000</v>
      </c>
      <c r="P101" s="550">
        <f t="shared" si="8"/>
        <v>13000</v>
      </c>
      <c r="Q101" s="550">
        <f t="shared" si="8"/>
        <v>13000</v>
      </c>
      <c r="R101" s="518"/>
      <c r="S101" s="550">
        <f>SUM(F101:Q101)</f>
        <v>156000</v>
      </c>
      <c r="T101" s="508"/>
      <c r="U101" s="550">
        <f>SUM(U35:U97)</f>
        <v>156000</v>
      </c>
      <c r="V101" s="518"/>
      <c r="W101" s="508"/>
      <c r="X101" s="648"/>
      <c r="Y101" s="648"/>
      <c r="Z101" s="648"/>
    </row>
    <row r="102" spans="1:28" x14ac:dyDescent="0.3">
      <c r="A102" s="561"/>
      <c r="B102" s="551"/>
      <c r="C102" s="520"/>
      <c r="D102" s="520"/>
      <c r="E102" s="521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552"/>
      <c r="T102" s="561"/>
      <c r="U102" s="552"/>
      <c r="V102" s="488"/>
      <c r="W102" s="561"/>
      <c r="X102" s="646"/>
      <c r="Y102" s="646"/>
      <c r="Z102" s="646"/>
    </row>
    <row r="103" spans="1:28" s="473" customFormat="1" x14ac:dyDescent="0.3">
      <c r="A103" s="508"/>
      <c r="B103" s="553" t="s">
        <v>535</v>
      </c>
      <c r="C103" s="520"/>
      <c r="D103" s="520"/>
      <c r="E103" s="521"/>
      <c r="F103" s="554">
        <f t="shared" ref="F103:Q103" si="9">F30-F101</f>
        <v>2000</v>
      </c>
      <c r="G103" s="554">
        <f t="shared" si="9"/>
        <v>2000</v>
      </c>
      <c r="H103" s="554">
        <f t="shared" si="9"/>
        <v>2000</v>
      </c>
      <c r="I103" s="554">
        <f t="shared" si="9"/>
        <v>2000</v>
      </c>
      <c r="J103" s="554">
        <f t="shared" si="9"/>
        <v>2000</v>
      </c>
      <c r="K103" s="554">
        <f t="shared" si="9"/>
        <v>2000</v>
      </c>
      <c r="L103" s="554">
        <f t="shared" si="9"/>
        <v>2000</v>
      </c>
      <c r="M103" s="554">
        <f t="shared" si="9"/>
        <v>2000</v>
      </c>
      <c r="N103" s="554">
        <f t="shared" si="9"/>
        <v>2000</v>
      </c>
      <c r="O103" s="554">
        <f t="shared" si="9"/>
        <v>2000</v>
      </c>
      <c r="P103" s="554">
        <f t="shared" si="9"/>
        <v>2000</v>
      </c>
      <c r="Q103" s="554">
        <f t="shared" si="9"/>
        <v>2000</v>
      </c>
      <c r="R103" s="518"/>
      <c r="S103" s="554">
        <f>SUM(F103:R103)</f>
        <v>24000</v>
      </c>
      <c r="T103" s="508"/>
      <c r="U103" s="554">
        <f>SUM(F103:Q103)</f>
        <v>24000</v>
      </c>
      <c r="V103" s="555"/>
      <c r="W103" s="508"/>
      <c r="X103" s="648"/>
      <c r="Y103" s="648"/>
      <c r="Z103" s="648"/>
    </row>
    <row r="104" spans="1:28" x14ac:dyDescent="0.3">
      <c r="A104" s="561"/>
      <c r="B104" s="556"/>
      <c r="C104" s="520"/>
      <c r="D104" s="672" t="s">
        <v>632</v>
      </c>
      <c r="E104" s="521"/>
      <c r="F104" s="476"/>
      <c r="G104" s="476"/>
      <c r="H104" s="476"/>
      <c r="I104" s="476"/>
      <c r="J104" s="476"/>
      <c r="K104" s="476"/>
      <c r="L104" s="476"/>
      <c r="M104" s="476"/>
      <c r="N104" s="476"/>
      <c r="O104" s="476"/>
      <c r="P104" s="476"/>
      <c r="Q104" s="476"/>
      <c r="R104" s="476"/>
      <c r="S104" s="476"/>
      <c r="T104" s="561"/>
      <c r="U104" s="476"/>
      <c r="V104" s="476"/>
      <c r="W104" s="561"/>
      <c r="X104" s="646"/>
      <c r="Y104" s="646"/>
      <c r="Z104" s="646"/>
    </row>
    <row r="105" spans="1:28" s="473" customFormat="1" x14ac:dyDescent="0.3">
      <c r="A105" s="508"/>
      <c r="B105" s="557" t="s">
        <v>536</v>
      </c>
      <c r="C105" s="520"/>
      <c r="D105" s="671">
        <v>1500</v>
      </c>
      <c r="E105" s="558"/>
      <c r="F105" s="559">
        <f>D105+F103</f>
        <v>3500</v>
      </c>
      <c r="G105" s="559">
        <f t="shared" ref="G105:N105" si="10">F105+G103</f>
        <v>5500</v>
      </c>
      <c r="H105" s="559">
        <f t="shared" si="10"/>
        <v>7500</v>
      </c>
      <c r="I105" s="559">
        <f t="shared" si="10"/>
        <v>9500</v>
      </c>
      <c r="J105" s="559">
        <f t="shared" si="10"/>
        <v>11500</v>
      </c>
      <c r="K105" s="559">
        <f t="shared" si="10"/>
        <v>13500</v>
      </c>
      <c r="L105" s="559">
        <f t="shared" si="10"/>
        <v>15500</v>
      </c>
      <c r="M105" s="559">
        <f t="shared" si="10"/>
        <v>17500</v>
      </c>
      <c r="N105" s="559">
        <f t="shared" si="10"/>
        <v>19500</v>
      </c>
      <c r="O105" s="559">
        <f>N105+O103</f>
        <v>21500</v>
      </c>
      <c r="P105" s="559">
        <f>O105+P103</f>
        <v>23500</v>
      </c>
      <c r="Q105" s="559">
        <f>P105+Q103</f>
        <v>25500</v>
      </c>
      <c r="R105" s="515"/>
      <c r="S105" s="518"/>
      <c r="T105" s="508"/>
      <c r="U105" s="518"/>
      <c r="V105" s="518"/>
      <c r="W105" s="508"/>
      <c r="X105" s="648"/>
      <c r="Y105" s="649"/>
      <c r="Z105" s="649"/>
    </row>
    <row r="106" spans="1:28" s="473" customFormat="1" x14ac:dyDescent="0.3">
      <c r="A106" s="465"/>
      <c r="B106" s="520"/>
      <c r="C106" s="520"/>
      <c r="D106" s="521"/>
      <c r="E106" s="555"/>
      <c r="F106" s="555"/>
      <c r="G106" s="555"/>
      <c r="H106" s="555"/>
      <c r="I106" s="555"/>
      <c r="J106" s="555"/>
      <c r="K106" s="555"/>
      <c r="L106" s="555"/>
      <c r="M106" s="555"/>
      <c r="N106" s="555"/>
      <c r="O106" s="555"/>
      <c r="P106" s="560"/>
      <c r="Q106" s="518"/>
      <c r="R106" s="518"/>
      <c r="S106" s="518"/>
      <c r="T106" s="518"/>
      <c r="U106" s="518"/>
      <c r="V106" s="472"/>
      <c r="W106" s="472"/>
      <c r="X106" s="648"/>
      <c r="Y106" s="649"/>
      <c r="Z106" s="649"/>
    </row>
    <row r="107" spans="1:28" x14ac:dyDescent="0.3">
      <c r="A107" s="561"/>
      <c r="B107" s="520"/>
      <c r="C107" s="520"/>
      <c r="D107" s="521"/>
      <c r="E107" s="561"/>
      <c r="F107" s="561"/>
      <c r="G107" s="561"/>
      <c r="H107" s="561"/>
      <c r="I107" s="561"/>
      <c r="J107" s="561"/>
      <c r="K107" s="561"/>
      <c r="L107" s="561"/>
      <c r="M107" s="561"/>
      <c r="N107" s="561"/>
      <c r="O107" s="561"/>
      <c r="P107" s="561"/>
      <c r="R107" s="602"/>
      <c r="S107" s="692" t="s">
        <v>537</v>
      </c>
      <c r="T107" s="693"/>
      <c r="U107" s="562">
        <v>12</v>
      </c>
      <c r="V107" s="602"/>
      <c r="W107" s="602"/>
      <c r="X107" s="601"/>
      <c r="Y107" s="650"/>
      <c r="Z107" s="650"/>
    </row>
    <row r="108" spans="1:28" ht="15" thickBot="1" x14ac:dyDescent="0.35">
      <c r="A108" s="561"/>
      <c r="B108" s="520"/>
      <c r="C108" s="520"/>
      <c r="D108" s="521"/>
      <c r="E108" s="561"/>
      <c r="F108" s="561"/>
      <c r="G108" s="561"/>
      <c r="H108" s="561"/>
      <c r="I108" s="561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480"/>
      <c r="W108" s="480"/>
      <c r="X108" s="601"/>
      <c r="Y108" s="650"/>
      <c r="Z108" s="650"/>
    </row>
    <row r="109" spans="1:28" ht="15" thickBot="1" x14ac:dyDescent="0.35">
      <c r="A109" s="561"/>
      <c r="B109" s="694" t="s">
        <v>538</v>
      </c>
      <c r="C109" s="694"/>
      <c r="D109" s="695"/>
      <c r="E109" s="667">
        <f>SUM((S101/S15)*U107)</f>
        <v>7.8000000000000007</v>
      </c>
      <c r="F109" s="668" t="s">
        <v>539</v>
      </c>
      <c r="G109" s="561"/>
      <c r="H109" s="563" t="s">
        <v>570</v>
      </c>
      <c r="I109" s="561"/>
      <c r="J109" s="561"/>
      <c r="K109" s="561"/>
      <c r="L109" s="561"/>
      <c r="M109" s="561"/>
      <c r="N109" s="561"/>
      <c r="O109" s="561"/>
      <c r="P109" s="561"/>
      <c r="Q109" s="476"/>
      <c r="R109" s="561"/>
      <c r="S109" s="561"/>
      <c r="T109" s="561"/>
      <c r="U109" s="561"/>
      <c r="V109" s="480"/>
      <c r="W109" s="480"/>
      <c r="X109" s="637"/>
      <c r="Y109" s="613">
        <v>37569</v>
      </c>
      <c r="Z109" s="614">
        <v>42944</v>
      </c>
      <c r="AA109" s="637"/>
      <c r="AB109" s="637"/>
    </row>
    <row r="110" spans="1:28" x14ac:dyDescent="0.3">
      <c r="A110" s="561"/>
      <c r="B110" s="561"/>
      <c r="C110" s="520"/>
      <c r="D110" s="520"/>
      <c r="E110" s="521"/>
      <c r="F110" s="654"/>
      <c r="G110" s="655"/>
      <c r="H110" s="654"/>
      <c r="I110" s="655"/>
      <c r="J110" s="656"/>
      <c r="K110" s="655"/>
      <c r="L110" s="654"/>
      <c r="M110" s="655"/>
      <c r="N110" s="654"/>
      <c r="O110" s="654"/>
      <c r="P110" s="561"/>
      <c r="Q110" s="657"/>
      <c r="R110" s="561"/>
      <c r="S110" s="561"/>
      <c r="T110" s="561"/>
      <c r="U110" s="561"/>
      <c r="V110" s="561"/>
      <c r="W110" s="561"/>
      <c r="X110" s="637"/>
      <c r="Y110" s="613">
        <v>37702</v>
      </c>
      <c r="Z110" s="614">
        <v>43042</v>
      </c>
      <c r="AA110" s="637"/>
      <c r="AB110" s="637"/>
    </row>
    <row r="111" spans="1:28" ht="31.2" x14ac:dyDescent="0.6">
      <c r="A111" s="561"/>
      <c r="B111" s="691" t="s">
        <v>602</v>
      </c>
      <c r="C111" s="691"/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/>
      <c r="Q111" s="691"/>
      <c r="R111" s="691"/>
      <c r="S111" s="691"/>
      <c r="T111" s="691"/>
      <c r="U111" s="691"/>
      <c r="V111" s="561"/>
      <c r="W111" s="561"/>
      <c r="X111" s="637"/>
      <c r="Y111" s="637"/>
      <c r="Z111" s="637"/>
      <c r="AA111" s="637"/>
      <c r="AB111" s="637"/>
    </row>
    <row r="112" spans="1:28" s="637" customFormat="1" ht="10.8" customHeight="1" thickBot="1" x14ac:dyDescent="0.65">
      <c r="A112" s="561"/>
      <c r="B112" s="665"/>
      <c r="C112" s="665"/>
      <c r="D112" s="665"/>
      <c r="E112" s="665"/>
      <c r="F112" s="665"/>
      <c r="G112" s="665"/>
      <c r="H112" s="665"/>
      <c r="I112" s="665"/>
      <c r="J112" s="665"/>
      <c r="K112" s="665"/>
      <c r="L112" s="665"/>
      <c r="M112" s="665"/>
      <c r="N112" s="665"/>
      <c r="O112" s="665"/>
      <c r="P112" s="665"/>
      <c r="Q112" s="665"/>
      <c r="R112" s="665"/>
      <c r="S112" s="665"/>
      <c r="T112" s="665"/>
      <c r="U112" s="665"/>
      <c r="V112" s="561"/>
      <c r="W112" s="561"/>
    </row>
    <row r="113" spans="1:28" ht="15" thickBot="1" x14ac:dyDescent="0.35">
      <c r="A113" s="561"/>
      <c r="B113" s="561"/>
      <c r="C113" s="520"/>
      <c r="D113" s="520"/>
      <c r="E113" s="521"/>
      <c r="F113" s="758" t="s">
        <v>506</v>
      </c>
      <c r="G113" s="758" t="s">
        <v>507</v>
      </c>
      <c r="H113" s="758" t="s">
        <v>508</v>
      </c>
      <c r="I113" s="759" t="s">
        <v>509</v>
      </c>
      <c r="J113" s="759" t="s">
        <v>510</v>
      </c>
      <c r="K113" s="759" t="s">
        <v>511</v>
      </c>
      <c r="L113" s="758" t="s">
        <v>512</v>
      </c>
      <c r="M113" s="758" t="s">
        <v>513</v>
      </c>
      <c r="N113" s="758" t="s">
        <v>514</v>
      </c>
      <c r="O113" s="759" t="s">
        <v>515</v>
      </c>
      <c r="P113" s="759" t="s">
        <v>516</v>
      </c>
      <c r="Q113" s="760" t="s">
        <v>517</v>
      </c>
      <c r="R113" s="561"/>
      <c r="S113" s="561"/>
      <c r="T113" s="561"/>
      <c r="U113" s="561"/>
      <c r="V113" s="561"/>
      <c r="W113" s="561"/>
      <c r="X113" s="637"/>
      <c r="Y113" s="637"/>
      <c r="Z113" s="637"/>
      <c r="AA113" s="637"/>
      <c r="AB113" s="637"/>
    </row>
    <row r="114" spans="1:28" s="637" customFormat="1" x14ac:dyDescent="0.3">
      <c r="A114" s="561"/>
      <c r="B114" s="481" t="s">
        <v>635</v>
      </c>
      <c r="C114" s="482"/>
      <c r="D114" s="779" t="s">
        <v>633</v>
      </c>
      <c r="E114" s="484"/>
      <c r="F114" s="761">
        <v>20000</v>
      </c>
      <c r="G114" s="669">
        <v>20000</v>
      </c>
      <c r="H114" s="762">
        <v>20000</v>
      </c>
      <c r="I114" s="669">
        <v>20000</v>
      </c>
      <c r="J114" s="762">
        <v>20000</v>
      </c>
      <c r="K114" s="669">
        <v>20000</v>
      </c>
      <c r="L114" s="762">
        <v>20000</v>
      </c>
      <c r="M114" s="669">
        <v>20000</v>
      </c>
      <c r="N114" s="762">
        <v>20000</v>
      </c>
      <c r="O114" s="669">
        <v>20000</v>
      </c>
      <c r="P114" s="762">
        <v>20000</v>
      </c>
      <c r="Q114" s="763">
        <v>20000</v>
      </c>
      <c r="R114" s="488"/>
      <c r="S114" s="488"/>
      <c r="T114" s="476"/>
      <c r="U114" s="488"/>
      <c r="V114" s="488"/>
      <c r="W114" s="561"/>
    </row>
    <row r="115" spans="1:28" s="637" customFormat="1" x14ac:dyDescent="0.3">
      <c r="A115" s="561"/>
      <c r="B115" s="664" t="s">
        <v>640</v>
      </c>
      <c r="C115" s="482"/>
      <c r="D115" s="780" t="s">
        <v>633</v>
      </c>
      <c r="E115" s="484"/>
      <c r="F115" s="764">
        <v>10000</v>
      </c>
      <c r="G115" s="583">
        <v>10000</v>
      </c>
      <c r="H115" s="580">
        <v>10000</v>
      </c>
      <c r="I115" s="583">
        <v>10000</v>
      </c>
      <c r="J115" s="580">
        <v>10000</v>
      </c>
      <c r="K115" s="583">
        <v>10000</v>
      </c>
      <c r="L115" s="580">
        <v>10000</v>
      </c>
      <c r="M115" s="583">
        <v>10000</v>
      </c>
      <c r="N115" s="580">
        <v>10000</v>
      </c>
      <c r="O115" s="583">
        <v>10000</v>
      </c>
      <c r="P115" s="580">
        <v>10000</v>
      </c>
      <c r="Q115" s="765">
        <v>10000</v>
      </c>
      <c r="R115" s="488"/>
      <c r="S115" s="488"/>
      <c r="T115" s="476"/>
      <c r="U115" s="488"/>
      <c r="V115" s="488"/>
      <c r="W115" s="561"/>
    </row>
    <row r="116" spans="1:28" s="637" customFormat="1" x14ac:dyDescent="0.3">
      <c r="A116" s="561"/>
      <c r="B116" s="489" t="s">
        <v>603</v>
      </c>
      <c r="C116" s="482"/>
      <c r="D116" s="781" t="s">
        <v>633</v>
      </c>
      <c r="E116" s="484"/>
      <c r="F116" s="764">
        <v>2000</v>
      </c>
      <c r="G116" s="583">
        <v>2000</v>
      </c>
      <c r="H116" s="580">
        <v>2000</v>
      </c>
      <c r="I116" s="583">
        <v>2000</v>
      </c>
      <c r="J116" s="580">
        <v>2000</v>
      </c>
      <c r="K116" s="583">
        <v>2000</v>
      </c>
      <c r="L116" s="580">
        <v>2000</v>
      </c>
      <c r="M116" s="583">
        <v>2000</v>
      </c>
      <c r="N116" s="580">
        <v>2000</v>
      </c>
      <c r="O116" s="583">
        <v>2000</v>
      </c>
      <c r="P116" s="580">
        <v>2000</v>
      </c>
      <c r="Q116" s="765">
        <v>2000</v>
      </c>
      <c r="R116" s="488"/>
      <c r="S116" s="488"/>
      <c r="T116" s="476"/>
      <c r="U116" s="488"/>
      <c r="V116" s="488"/>
      <c r="W116" s="561"/>
    </row>
    <row r="117" spans="1:28" s="637" customFormat="1" x14ac:dyDescent="0.3">
      <c r="A117" s="561"/>
      <c r="B117" s="664" t="s">
        <v>624</v>
      </c>
      <c r="C117" s="482"/>
      <c r="D117" s="782" t="s">
        <v>634</v>
      </c>
      <c r="E117" s="484"/>
      <c r="F117" s="766">
        <v>3000</v>
      </c>
      <c r="G117" s="583">
        <v>3000</v>
      </c>
      <c r="H117" s="491">
        <v>3000</v>
      </c>
      <c r="I117" s="583">
        <v>3000</v>
      </c>
      <c r="J117" s="491">
        <v>3000</v>
      </c>
      <c r="K117" s="583">
        <v>3000</v>
      </c>
      <c r="L117" s="491">
        <v>3000</v>
      </c>
      <c r="M117" s="583">
        <v>3000</v>
      </c>
      <c r="N117" s="491">
        <v>3000</v>
      </c>
      <c r="O117" s="583">
        <v>3000</v>
      </c>
      <c r="P117" s="491">
        <v>3000</v>
      </c>
      <c r="Q117" s="765">
        <v>3000</v>
      </c>
      <c r="R117" s="488"/>
      <c r="S117" s="488"/>
      <c r="T117" s="476"/>
      <c r="U117" s="488"/>
      <c r="V117" s="488"/>
      <c r="W117" s="561"/>
    </row>
    <row r="118" spans="1:28" s="637" customFormat="1" x14ac:dyDescent="0.3">
      <c r="A118" s="561"/>
      <c r="B118" s="493" t="s">
        <v>625</v>
      </c>
      <c r="C118" s="482"/>
      <c r="D118" s="781" t="s">
        <v>633</v>
      </c>
      <c r="E118" s="484"/>
      <c r="F118" s="766">
        <v>13000</v>
      </c>
      <c r="G118" s="583">
        <v>13000</v>
      </c>
      <c r="H118" s="491">
        <v>13000</v>
      </c>
      <c r="I118" s="583">
        <v>13000</v>
      </c>
      <c r="J118" s="491">
        <v>13000</v>
      </c>
      <c r="K118" s="583">
        <v>13000</v>
      </c>
      <c r="L118" s="491">
        <v>13000</v>
      </c>
      <c r="M118" s="583">
        <v>13000</v>
      </c>
      <c r="N118" s="491">
        <v>13000</v>
      </c>
      <c r="O118" s="583">
        <v>13000</v>
      </c>
      <c r="P118" s="491">
        <v>13000</v>
      </c>
      <c r="Q118" s="765">
        <v>13000</v>
      </c>
      <c r="R118" s="488"/>
      <c r="S118" s="488"/>
      <c r="T118" s="476"/>
      <c r="U118" s="488"/>
      <c r="V118" s="488"/>
      <c r="W118" s="561"/>
    </row>
    <row r="119" spans="1:28" s="637" customFormat="1" ht="15" thickBot="1" x14ac:dyDescent="0.35">
      <c r="A119" s="561"/>
      <c r="B119" s="756" t="s">
        <v>604</v>
      </c>
      <c r="C119" s="482"/>
      <c r="D119" s="783" t="s">
        <v>634</v>
      </c>
      <c r="E119" s="484"/>
      <c r="F119" s="767">
        <f t="shared" ref="F119:Q119" si="11">F105</f>
        <v>3500</v>
      </c>
      <c r="G119" s="666">
        <f t="shared" si="11"/>
        <v>5500</v>
      </c>
      <c r="H119" s="652">
        <f t="shared" si="11"/>
        <v>7500</v>
      </c>
      <c r="I119" s="666">
        <f t="shared" si="11"/>
        <v>9500</v>
      </c>
      <c r="J119" s="653">
        <f t="shared" si="11"/>
        <v>11500</v>
      </c>
      <c r="K119" s="666">
        <f t="shared" si="11"/>
        <v>13500</v>
      </c>
      <c r="L119" s="652">
        <f t="shared" si="11"/>
        <v>15500</v>
      </c>
      <c r="M119" s="666">
        <f t="shared" si="11"/>
        <v>17500</v>
      </c>
      <c r="N119" s="652">
        <f t="shared" si="11"/>
        <v>19500</v>
      </c>
      <c r="O119" s="666">
        <f t="shared" si="11"/>
        <v>21500</v>
      </c>
      <c r="P119" s="653">
        <f t="shared" si="11"/>
        <v>23500</v>
      </c>
      <c r="Q119" s="768">
        <f t="shared" si="11"/>
        <v>25500</v>
      </c>
      <c r="R119" s="488"/>
      <c r="S119" s="488"/>
      <c r="T119" s="476"/>
      <c r="U119" s="488"/>
      <c r="V119" s="488"/>
      <c r="W119" s="561"/>
    </row>
    <row r="120" spans="1:28" s="637" customFormat="1" x14ac:dyDescent="0.3">
      <c r="A120" s="561"/>
      <c r="B120" s="745" t="s">
        <v>597</v>
      </c>
      <c r="C120" s="482"/>
      <c r="D120" s="784" t="s">
        <v>598</v>
      </c>
      <c r="E120" s="484"/>
      <c r="F120" s="769">
        <f>SUM(F114/F117)</f>
        <v>6.666666666666667</v>
      </c>
      <c r="G120" s="747">
        <f t="shared" ref="G120:Q120" si="12">SUM(G114/G117)</f>
        <v>6.666666666666667</v>
      </c>
      <c r="H120" s="746">
        <f t="shared" si="12"/>
        <v>6.666666666666667</v>
      </c>
      <c r="I120" s="747">
        <f t="shared" si="12"/>
        <v>6.666666666666667</v>
      </c>
      <c r="J120" s="746">
        <f t="shared" si="12"/>
        <v>6.666666666666667</v>
      </c>
      <c r="K120" s="747">
        <f t="shared" si="12"/>
        <v>6.666666666666667</v>
      </c>
      <c r="L120" s="746">
        <f t="shared" si="12"/>
        <v>6.666666666666667</v>
      </c>
      <c r="M120" s="747">
        <f t="shared" si="12"/>
        <v>6.666666666666667</v>
      </c>
      <c r="N120" s="746">
        <f t="shared" si="12"/>
        <v>6.666666666666667</v>
      </c>
      <c r="O120" s="747">
        <f t="shared" si="12"/>
        <v>6.666666666666667</v>
      </c>
      <c r="P120" s="746">
        <f t="shared" si="12"/>
        <v>6.666666666666667</v>
      </c>
      <c r="Q120" s="770">
        <f t="shared" si="12"/>
        <v>6.666666666666667</v>
      </c>
      <c r="R120" s="488"/>
      <c r="S120" s="488"/>
      <c r="T120" s="476"/>
      <c r="U120" s="488"/>
      <c r="V120" s="488"/>
      <c r="W120" s="561"/>
    </row>
    <row r="121" spans="1:28" s="637" customFormat="1" x14ac:dyDescent="0.3">
      <c r="A121" s="561"/>
      <c r="B121" s="690"/>
      <c r="C121" s="482"/>
      <c r="D121" s="785" t="s">
        <v>599</v>
      </c>
      <c r="E121" s="484"/>
      <c r="F121" s="771">
        <f>SUM(F116/F117)</f>
        <v>0.66666666666666663</v>
      </c>
      <c r="G121" s="749">
        <f t="shared" ref="G121:Q121" si="13">SUM(G116/G117)</f>
        <v>0.66666666666666663</v>
      </c>
      <c r="H121" s="748">
        <f t="shared" si="13"/>
        <v>0.66666666666666663</v>
      </c>
      <c r="I121" s="749">
        <f t="shared" si="13"/>
        <v>0.66666666666666663</v>
      </c>
      <c r="J121" s="748">
        <f t="shared" si="13"/>
        <v>0.66666666666666663</v>
      </c>
      <c r="K121" s="749">
        <f t="shared" si="13"/>
        <v>0.66666666666666663</v>
      </c>
      <c r="L121" s="748">
        <f t="shared" si="13"/>
        <v>0.66666666666666663</v>
      </c>
      <c r="M121" s="749">
        <f t="shared" si="13"/>
        <v>0.66666666666666663</v>
      </c>
      <c r="N121" s="748">
        <f t="shared" si="13"/>
        <v>0.66666666666666663</v>
      </c>
      <c r="O121" s="749">
        <f t="shared" si="13"/>
        <v>0.66666666666666663</v>
      </c>
      <c r="P121" s="748">
        <f t="shared" si="13"/>
        <v>0.66666666666666663</v>
      </c>
      <c r="Q121" s="772">
        <f t="shared" si="13"/>
        <v>0.66666666666666663</v>
      </c>
      <c r="R121" s="488"/>
      <c r="S121" s="488"/>
      <c r="T121" s="476"/>
      <c r="U121" s="488"/>
      <c r="V121" s="488"/>
      <c r="W121" s="561"/>
    </row>
    <row r="122" spans="1:28" s="637" customFormat="1" ht="15" thickBot="1" x14ac:dyDescent="0.35">
      <c r="A122" s="561"/>
      <c r="B122" s="690"/>
      <c r="C122" s="482"/>
      <c r="D122" s="786" t="s">
        <v>600</v>
      </c>
      <c r="E122" s="484"/>
      <c r="F122" s="773">
        <f>SUM(F119/F117)</f>
        <v>1.1666666666666667</v>
      </c>
      <c r="G122" s="751">
        <f t="shared" ref="G122:Q122" si="14">SUM(G119/G117)</f>
        <v>1.8333333333333333</v>
      </c>
      <c r="H122" s="750">
        <f t="shared" si="14"/>
        <v>2.5</v>
      </c>
      <c r="I122" s="751">
        <f t="shared" si="14"/>
        <v>3.1666666666666665</v>
      </c>
      <c r="J122" s="750">
        <f t="shared" si="14"/>
        <v>3.8333333333333335</v>
      </c>
      <c r="K122" s="751">
        <f t="shared" si="14"/>
        <v>4.5</v>
      </c>
      <c r="L122" s="750">
        <f t="shared" si="14"/>
        <v>5.166666666666667</v>
      </c>
      <c r="M122" s="751">
        <f t="shared" si="14"/>
        <v>5.833333333333333</v>
      </c>
      <c r="N122" s="750">
        <f t="shared" si="14"/>
        <v>6.5</v>
      </c>
      <c r="O122" s="751">
        <f t="shared" si="14"/>
        <v>7.166666666666667</v>
      </c>
      <c r="P122" s="750">
        <f t="shared" si="14"/>
        <v>7.833333333333333</v>
      </c>
      <c r="Q122" s="774">
        <f t="shared" si="14"/>
        <v>8.5</v>
      </c>
      <c r="R122" s="488"/>
      <c r="S122" s="488"/>
      <c r="T122" s="476"/>
      <c r="U122" s="488"/>
      <c r="V122" s="488"/>
      <c r="W122" s="561"/>
    </row>
    <row r="123" spans="1:28" s="637" customFormat="1" x14ac:dyDescent="0.3">
      <c r="A123" s="561"/>
      <c r="B123" s="689" t="s">
        <v>595</v>
      </c>
      <c r="C123" s="482"/>
      <c r="D123" s="787" t="s">
        <v>638</v>
      </c>
      <c r="E123" s="484"/>
      <c r="F123" s="769">
        <f>SUM(F115/F114)</f>
        <v>0.5</v>
      </c>
      <c r="G123" s="747">
        <f t="shared" ref="G123:Q123" si="15">SUM(G115/G114)</f>
        <v>0.5</v>
      </c>
      <c r="H123" s="746">
        <f t="shared" si="15"/>
        <v>0.5</v>
      </c>
      <c r="I123" s="747">
        <f t="shared" si="15"/>
        <v>0.5</v>
      </c>
      <c r="J123" s="746">
        <f t="shared" si="15"/>
        <v>0.5</v>
      </c>
      <c r="K123" s="747">
        <f t="shared" si="15"/>
        <v>0.5</v>
      </c>
      <c r="L123" s="746">
        <f t="shared" si="15"/>
        <v>0.5</v>
      </c>
      <c r="M123" s="747">
        <f t="shared" si="15"/>
        <v>0.5</v>
      </c>
      <c r="N123" s="746">
        <f t="shared" si="15"/>
        <v>0.5</v>
      </c>
      <c r="O123" s="747">
        <f t="shared" si="15"/>
        <v>0.5</v>
      </c>
      <c r="P123" s="746">
        <f t="shared" si="15"/>
        <v>0.5</v>
      </c>
      <c r="Q123" s="770">
        <f t="shared" si="15"/>
        <v>0.5</v>
      </c>
      <c r="R123" s="488"/>
      <c r="S123" s="488"/>
      <c r="T123" s="476"/>
      <c r="U123" s="488"/>
      <c r="V123" s="488"/>
      <c r="W123" s="561"/>
    </row>
    <row r="124" spans="1:28" s="637" customFormat="1" ht="15" thickBot="1" x14ac:dyDescent="0.35">
      <c r="A124" s="561"/>
      <c r="B124" s="757"/>
      <c r="C124" s="482"/>
      <c r="D124" s="788" t="s">
        <v>639</v>
      </c>
      <c r="E124" s="484"/>
      <c r="F124" s="775">
        <f>SUM(F118/F114)</f>
        <v>0.65</v>
      </c>
      <c r="G124" s="753">
        <f t="shared" ref="G124:Q124" si="16">SUM(G118/G114)</f>
        <v>0.65</v>
      </c>
      <c r="H124" s="752">
        <f t="shared" si="16"/>
        <v>0.65</v>
      </c>
      <c r="I124" s="753">
        <f t="shared" si="16"/>
        <v>0.65</v>
      </c>
      <c r="J124" s="752">
        <f t="shared" si="16"/>
        <v>0.65</v>
      </c>
      <c r="K124" s="753">
        <f t="shared" si="16"/>
        <v>0.65</v>
      </c>
      <c r="L124" s="752">
        <f t="shared" si="16"/>
        <v>0.65</v>
      </c>
      <c r="M124" s="753">
        <f t="shared" si="16"/>
        <v>0.65</v>
      </c>
      <c r="N124" s="752">
        <f t="shared" si="16"/>
        <v>0.65</v>
      </c>
      <c r="O124" s="753">
        <f t="shared" si="16"/>
        <v>0.65</v>
      </c>
      <c r="P124" s="752">
        <f t="shared" si="16"/>
        <v>0.65</v>
      </c>
      <c r="Q124" s="776">
        <f t="shared" si="16"/>
        <v>0.65</v>
      </c>
      <c r="R124" s="488"/>
      <c r="S124" s="488"/>
      <c r="T124" s="476"/>
      <c r="U124" s="488"/>
      <c r="V124" s="488"/>
      <c r="W124" s="561"/>
    </row>
    <row r="125" spans="1:28" s="637" customFormat="1" ht="15" thickBot="1" x14ac:dyDescent="0.35">
      <c r="A125" s="561"/>
      <c r="B125" s="670" t="s">
        <v>596</v>
      </c>
      <c r="C125" s="482"/>
      <c r="D125" s="789" t="s">
        <v>601</v>
      </c>
      <c r="E125" s="484"/>
      <c r="F125" s="777">
        <f>SUM(F119/F116)</f>
        <v>1.75</v>
      </c>
      <c r="G125" s="755">
        <f t="shared" ref="G125:Q125" si="17">SUM(G119/G116)</f>
        <v>2.75</v>
      </c>
      <c r="H125" s="754">
        <f t="shared" si="17"/>
        <v>3.75</v>
      </c>
      <c r="I125" s="755">
        <f t="shared" si="17"/>
        <v>4.75</v>
      </c>
      <c r="J125" s="754">
        <f t="shared" si="17"/>
        <v>5.75</v>
      </c>
      <c r="K125" s="755">
        <f t="shared" si="17"/>
        <v>6.75</v>
      </c>
      <c r="L125" s="754">
        <f t="shared" si="17"/>
        <v>7.75</v>
      </c>
      <c r="M125" s="755">
        <f t="shared" si="17"/>
        <v>8.75</v>
      </c>
      <c r="N125" s="754">
        <f t="shared" si="17"/>
        <v>9.75</v>
      </c>
      <c r="O125" s="755">
        <f t="shared" si="17"/>
        <v>10.75</v>
      </c>
      <c r="P125" s="754">
        <f t="shared" si="17"/>
        <v>11.75</v>
      </c>
      <c r="Q125" s="778">
        <f t="shared" si="17"/>
        <v>12.75</v>
      </c>
      <c r="R125" s="488"/>
      <c r="S125" s="488"/>
      <c r="T125" s="476"/>
      <c r="U125" s="488"/>
      <c r="V125" s="488"/>
      <c r="W125" s="561"/>
    </row>
    <row r="126" spans="1:28" s="637" customFormat="1" x14ac:dyDescent="0.3">
      <c r="A126" s="561"/>
      <c r="B126" s="503"/>
      <c r="C126" s="482"/>
      <c r="D126" s="658"/>
      <c r="E126" s="484"/>
      <c r="F126" s="505"/>
      <c r="G126" s="505"/>
      <c r="H126" s="505"/>
      <c r="I126" s="505"/>
      <c r="J126" s="505"/>
      <c r="K126" s="622"/>
      <c r="L126" s="505"/>
      <c r="M126" s="505"/>
      <c r="N126" s="505"/>
      <c r="O126" s="505"/>
      <c r="P126" s="505"/>
      <c r="Q126" s="505"/>
      <c r="R126" s="488"/>
      <c r="S126" s="488"/>
      <c r="T126" s="561"/>
      <c r="U126" s="488"/>
      <c r="V126" s="488"/>
      <c r="W126" s="561"/>
    </row>
    <row r="127" spans="1:28" x14ac:dyDescent="0.3">
      <c r="A127" s="561"/>
      <c r="B127" s="561"/>
      <c r="C127" s="520"/>
      <c r="D127" s="659"/>
      <c r="E127" s="521"/>
      <c r="F127" s="561"/>
      <c r="G127" s="561"/>
      <c r="H127" s="561"/>
      <c r="I127" s="561"/>
      <c r="J127" s="561"/>
      <c r="K127" s="561"/>
      <c r="L127" s="561"/>
      <c r="M127" s="561"/>
      <c r="N127" s="561"/>
      <c r="O127" s="561"/>
      <c r="P127" s="561"/>
      <c r="Q127" s="561"/>
      <c r="R127" s="561"/>
      <c r="S127" s="476"/>
      <c r="T127" s="476"/>
      <c r="U127" s="476"/>
      <c r="V127" s="561"/>
      <c r="W127" s="561"/>
      <c r="X127" s="637"/>
      <c r="Y127" s="637"/>
      <c r="Z127" s="637"/>
      <c r="AA127" s="637"/>
      <c r="AB127" s="637"/>
    </row>
    <row r="128" spans="1:28" x14ac:dyDescent="0.3">
      <c r="A128" s="637"/>
      <c r="B128" s="637"/>
      <c r="D128" s="7"/>
      <c r="F128" s="637"/>
      <c r="G128" s="637"/>
      <c r="H128" s="637"/>
      <c r="I128" s="637"/>
      <c r="J128" s="637"/>
      <c r="K128" s="637"/>
      <c r="L128" s="637"/>
      <c r="M128" s="637"/>
      <c r="N128" s="637"/>
      <c r="O128" s="637"/>
      <c r="P128" s="637"/>
      <c r="Q128" s="637"/>
      <c r="R128" s="637"/>
      <c r="S128" s="637"/>
      <c r="T128" s="637"/>
      <c r="U128" s="637"/>
      <c r="V128" s="637"/>
      <c r="W128" s="637"/>
      <c r="X128" s="637"/>
      <c r="Y128" s="637"/>
      <c r="Z128" s="637"/>
      <c r="AA128" s="637"/>
      <c r="AB128" s="637"/>
    </row>
    <row r="129" spans="1:28" x14ac:dyDescent="0.3">
      <c r="A129" s="637"/>
      <c r="B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7"/>
      <c r="AB129" s="637"/>
    </row>
    <row r="130" spans="1:28" x14ac:dyDescent="0.3">
      <c r="A130" s="637"/>
      <c r="B130" s="637"/>
      <c r="F130" s="637"/>
      <c r="G130" s="637"/>
      <c r="H130" s="637"/>
      <c r="I130" s="637"/>
      <c r="J130" s="637"/>
      <c r="K130" s="637"/>
      <c r="L130" s="637"/>
      <c r="M130" s="637"/>
      <c r="N130" s="637"/>
      <c r="O130" s="637"/>
      <c r="P130" s="637"/>
      <c r="Q130" s="637"/>
      <c r="R130" s="637"/>
      <c r="S130" s="637"/>
      <c r="T130" s="637"/>
      <c r="U130" s="637"/>
      <c r="V130" s="637"/>
      <c r="W130" s="637"/>
      <c r="X130" s="637"/>
      <c r="Y130" s="637"/>
      <c r="Z130" s="637"/>
      <c r="AA130" s="637"/>
      <c r="AB130" s="637"/>
    </row>
  </sheetData>
  <mergeCells count="34">
    <mergeCell ref="B120:B122"/>
    <mergeCell ref="B111:U111"/>
    <mergeCell ref="S107:T107"/>
    <mergeCell ref="B109:D109"/>
    <mergeCell ref="B123:B124"/>
    <mergeCell ref="U72:U76"/>
    <mergeCell ref="A77:A86"/>
    <mergeCell ref="T77:T86"/>
    <mergeCell ref="U77:U86"/>
    <mergeCell ref="A87:A90"/>
    <mergeCell ref="T87:T90"/>
    <mergeCell ref="U87:U90"/>
    <mergeCell ref="A72:A76"/>
    <mergeCell ref="T72:T76"/>
    <mergeCell ref="A91:A93"/>
    <mergeCell ref="T91:T93"/>
    <mergeCell ref="U91:U93"/>
    <mergeCell ref="A94:A97"/>
    <mergeCell ref="T94:T97"/>
    <mergeCell ref="U94:U97"/>
    <mergeCell ref="A60:A71"/>
    <mergeCell ref="T60:T71"/>
    <mergeCell ref="U60:U71"/>
    <mergeCell ref="A35:A44"/>
    <mergeCell ref="T35:T44"/>
    <mergeCell ref="U35:U44"/>
    <mergeCell ref="A45:A49"/>
    <mergeCell ref="T45:T49"/>
    <mergeCell ref="U45:U49"/>
    <mergeCell ref="A3:A13"/>
    <mergeCell ref="A18:A28"/>
    <mergeCell ref="A50:A59"/>
    <mergeCell ref="T50:T59"/>
    <mergeCell ref="U50:U59"/>
  </mergeCells>
  <conditionalFormatting sqref="E60:E61 E69:E97 E50:E57 E35:E48">
    <cfRule type="containsErrors" dxfId="5" priority="9" stopIfTrue="1">
      <formula>ISERROR(E35)</formula>
    </cfRule>
  </conditionalFormatting>
  <conditionalFormatting sqref="E62">
    <cfRule type="containsErrors" dxfId="4" priority="8" stopIfTrue="1">
      <formula>ISERROR(E62)</formula>
    </cfRule>
  </conditionalFormatting>
  <conditionalFormatting sqref="E63:E65">
    <cfRule type="containsErrors" dxfId="3" priority="7" stopIfTrue="1">
      <formula>ISERROR(E63)</formula>
    </cfRule>
  </conditionalFormatting>
  <conditionalFormatting sqref="E58:E59">
    <cfRule type="containsErrors" dxfId="2" priority="6" stopIfTrue="1">
      <formula>ISERROR(E58)</formula>
    </cfRule>
  </conditionalFormatting>
  <conditionalFormatting sqref="E49">
    <cfRule type="containsErrors" dxfId="1" priority="5" stopIfTrue="1">
      <formula>ISERROR(E49)</formula>
    </cfRule>
  </conditionalFormatting>
  <conditionalFormatting sqref="E66:E68">
    <cfRule type="containsErrors" dxfId="0" priority="4" stopIfTrue="1">
      <formula>ISERROR(E66)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3"/>
  <sheetViews>
    <sheetView topLeftCell="A19" workbookViewId="0">
      <selection activeCell="B7" sqref="B7"/>
    </sheetView>
  </sheetViews>
  <sheetFormatPr defaultColWidth="9.109375" defaultRowHeight="14.4" x14ac:dyDescent="0.3"/>
  <cols>
    <col min="1" max="1" width="9.109375" style="1"/>
    <col min="2" max="2" width="32" style="1" bestFit="1" customWidth="1"/>
    <col min="3" max="3" width="8.109375" style="616" customWidth="1"/>
    <col min="4" max="4" width="17" style="1" bestFit="1" customWidth="1"/>
    <col min="5" max="5" width="12.33203125" style="618" bestFit="1" customWidth="1"/>
    <col min="6" max="6" width="12.6640625" style="618" bestFit="1" customWidth="1"/>
    <col min="7" max="7" width="32.33203125" style="5" hidden="1" customWidth="1"/>
    <col min="8" max="8" width="12.88671875" style="619" customWidth="1"/>
    <col min="9" max="10" width="13.5546875" style="1" customWidth="1"/>
    <col min="11" max="11" width="13.44140625" style="1" hidden="1" customWidth="1"/>
    <col min="12" max="12" width="10.44140625" style="616" customWidth="1"/>
    <col min="13" max="13" width="10.44140625" style="1" bestFit="1" customWidth="1"/>
    <col min="14" max="16384" width="9.109375" style="1"/>
  </cols>
  <sheetData>
    <row r="1" spans="1:13" s="616" customFormat="1" x14ac:dyDescent="0.3">
      <c r="A1" s="258" t="s">
        <v>637</v>
      </c>
      <c r="B1" s="204" t="s">
        <v>0</v>
      </c>
      <c r="C1" s="204" t="s">
        <v>222</v>
      </c>
      <c r="D1" s="204" t="s">
        <v>1</v>
      </c>
      <c r="E1" s="615" t="s">
        <v>547</v>
      </c>
      <c r="F1" s="615" t="s">
        <v>283</v>
      </c>
      <c r="G1" s="375" t="s">
        <v>5</v>
      </c>
      <c r="H1" s="375" t="s">
        <v>192</v>
      </c>
      <c r="I1" s="204" t="s">
        <v>565</v>
      </c>
      <c r="J1" s="204" t="s">
        <v>566</v>
      </c>
      <c r="K1" s="204" t="s">
        <v>503</v>
      </c>
      <c r="L1" s="258" t="s">
        <v>540</v>
      </c>
      <c r="M1" s="258" t="s">
        <v>541</v>
      </c>
    </row>
    <row r="2" spans="1:13" ht="25.8" x14ac:dyDescent="0.3">
      <c r="A2" s="696" t="s">
        <v>636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708"/>
    </row>
    <row r="3" spans="1:13" ht="15" customHeight="1" x14ac:dyDescent="0.3">
      <c r="A3" s="726" t="s">
        <v>506</v>
      </c>
      <c r="B3" s="729"/>
      <c r="C3" s="730"/>
      <c r="D3" s="729"/>
      <c r="E3" s="731"/>
      <c r="F3" s="731">
        <f>SUM(E3*1.2)</f>
        <v>0</v>
      </c>
      <c r="G3" s="732"/>
      <c r="H3" s="733"/>
      <c r="I3" s="734"/>
      <c r="J3" s="735"/>
      <c r="K3" s="736"/>
      <c r="L3" s="737"/>
      <c r="M3" s="262">
        <f>SUM(L3-C3)</f>
        <v>0</v>
      </c>
    </row>
    <row r="4" spans="1:13" ht="15" customHeight="1" x14ac:dyDescent="0.3">
      <c r="A4" s="727"/>
      <c r="B4" s="20"/>
      <c r="C4" s="142"/>
      <c r="D4" s="20"/>
      <c r="E4" s="101"/>
      <c r="F4" s="101">
        <f>SUM(E4*1.2)</f>
        <v>0</v>
      </c>
      <c r="G4" s="118"/>
      <c r="H4" s="159"/>
      <c r="I4" s="224"/>
      <c r="J4" s="225"/>
      <c r="K4" s="226"/>
      <c r="L4" s="581"/>
      <c r="M4" s="228">
        <f>SUM(L4-C4)</f>
        <v>0</v>
      </c>
    </row>
    <row r="5" spans="1:13" ht="15" customHeight="1" x14ac:dyDescent="0.3">
      <c r="A5" s="727"/>
      <c r="B5" s="20"/>
      <c r="C5" s="142"/>
      <c r="D5" s="20"/>
      <c r="E5" s="101"/>
      <c r="F5" s="101">
        <f>SUM(E5*1.2)</f>
        <v>0</v>
      </c>
      <c r="G5" s="118"/>
      <c r="H5" s="159"/>
      <c r="I5" s="224"/>
      <c r="J5" s="225"/>
      <c r="K5" s="226"/>
      <c r="L5" s="581"/>
      <c r="M5" s="228">
        <f>SUM(L5-C5)</f>
        <v>0</v>
      </c>
    </row>
    <row r="6" spans="1:13" ht="15" customHeight="1" x14ac:dyDescent="0.3">
      <c r="A6" s="727"/>
      <c r="B6" s="20"/>
      <c r="C6" s="166"/>
      <c r="D6" s="118"/>
      <c r="E6" s="160"/>
      <c r="F6" s="101">
        <f>SUM(E6*1.2)</f>
        <v>0</v>
      </c>
      <c r="G6" s="118"/>
      <c r="H6" s="159"/>
      <c r="I6" s="224"/>
      <c r="J6" s="225"/>
      <c r="K6" s="226"/>
      <c r="L6" s="581"/>
      <c r="M6" s="228">
        <f>SUM(L6-C6)</f>
        <v>0</v>
      </c>
    </row>
    <row r="7" spans="1:13" ht="6" customHeight="1" x14ac:dyDescent="0.3">
      <c r="A7" s="267"/>
      <c r="B7" s="267"/>
      <c r="C7" s="268"/>
      <c r="D7" s="267"/>
      <c r="E7" s="269"/>
      <c r="F7" s="269"/>
      <c r="G7" s="270"/>
      <c r="H7" s="271"/>
      <c r="I7" s="272"/>
      <c r="J7" s="269"/>
      <c r="K7" s="273"/>
      <c r="L7" s="274"/>
      <c r="M7" s="274"/>
    </row>
    <row r="8" spans="1:13" ht="15" customHeight="1" x14ac:dyDescent="0.3">
      <c r="A8" s="727" t="s">
        <v>507</v>
      </c>
      <c r="B8" s="20"/>
      <c r="C8" s="142"/>
      <c r="D8" s="20"/>
      <c r="E8" s="101"/>
      <c r="F8" s="101">
        <f>SUM(E8*1.2)</f>
        <v>0</v>
      </c>
      <c r="G8" s="160"/>
      <c r="H8" s="159"/>
      <c r="I8" s="224"/>
      <c r="J8" s="225"/>
      <c r="K8" s="226"/>
      <c r="L8" s="581"/>
      <c r="M8" s="228">
        <f>SUM(L8-C8)</f>
        <v>0</v>
      </c>
    </row>
    <row r="9" spans="1:13" ht="15" customHeight="1" x14ac:dyDescent="0.3">
      <c r="A9" s="727"/>
      <c r="B9" s="20"/>
      <c r="C9" s="142"/>
      <c r="D9" s="20"/>
      <c r="E9" s="101"/>
      <c r="F9" s="101">
        <f>SUM(E9*1.2)</f>
        <v>0</v>
      </c>
      <c r="G9" s="118"/>
      <c r="H9" s="159"/>
      <c r="I9" s="224"/>
      <c r="J9" s="225"/>
      <c r="K9" s="226"/>
      <c r="L9" s="581"/>
      <c r="M9" s="228">
        <f>SUM(L9-C9)</f>
        <v>0</v>
      </c>
    </row>
    <row r="10" spans="1:13" ht="15" customHeight="1" x14ac:dyDescent="0.3">
      <c r="A10" s="727"/>
      <c r="B10" s="20"/>
      <c r="C10" s="142"/>
      <c r="D10" s="20"/>
      <c r="E10" s="160"/>
      <c r="F10" s="101">
        <f>SUM(E10*1.2)</f>
        <v>0</v>
      </c>
      <c r="G10" s="118"/>
      <c r="H10" s="159"/>
      <c r="I10" s="224"/>
      <c r="J10" s="225"/>
      <c r="K10" s="226"/>
      <c r="L10" s="581"/>
      <c r="M10" s="228">
        <f>SUM(L10-C10)</f>
        <v>0</v>
      </c>
    </row>
    <row r="11" spans="1:13" ht="15" customHeight="1" x14ac:dyDescent="0.3">
      <c r="A11" s="727"/>
      <c r="B11" s="20"/>
      <c r="C11" s="142"/>
      <c r="D11" s="20"/>
      <c r="E11" s="101"/>
      <c r="F11" s="101">
        <f>SUM(E11*1.2)</f>
        <v>0</v>
      </c>
      <c r="G11" s="160"/>
      <c r="H11" s="159"/>
      <c r="I11" s="224"/>
      <c r="J11" s="225"/>
      <c r="K11" s="226"/>
      <c r="L11" s="581"/>
      <c r="M11" s="228">
        <f>SUM(L11-C11)</f>
        <v>0</v>
      </c>
    </row>
    <row r="12" spans="1:13" ht="6" customHeight="1" x14ac:dyDescent="0.3">
      <c r="A12" s="267"/>
      <c r="B12" s="267"/>
      <c r="C12" s="268"/>
      <c r="D12" s="267"/>
      <c r="E12" s="269"/>
      <c r="F12" s="269"/>
      <c r="G12" s="270"/>
      <c r="H12" s="271"/>
      <c r="I12" s="272"/>
      <c r="J12" s="269"/>
      <c r="K12" s="273"/>
      <c r="L12" s="274"/>
      <c r="M12" s="274"/>
    </row>
    <row r="13" spans="1:13" ht="15" customHeight="1" x14ac:dyDescent="0.3">
      <c r="A13" s="727" t="s">
        <v>508</v>
      </c>
      <c r="B13" s="20"/>
      <c r="C13" s="142"/>
      <c r="D13" s="20"/>
      <c r="E13" s="101"/>
      <c r="F13" s="101">
        <f>SUM(E13*1.2)</f>
        <v>0</v>
      </c>
      <c r="G13" s="160"/>
      <c r="H13" s="159"/>
      <c r="I13" s="224"/>
      <c r="J13" s="225"/>
      <c r="K13" s="226"/>
      <c r="L13" s="581"/>
      <c r="M13" s="228">
        <f>SUM(L13-C13)</f>
        <v>0</v>
      </c>
    </row>
    <row r="14" spans="1:13" ht="15" customHeight="1" x14ac:dyDescent="0.3">
      <c r="A14" s="727"/>
      <c r="B14" s="20"/>
      <c r="C14" s="142"/>
      <c r="D14" s="20"/>
      <c r="E14" s="101"/>
      <c r="F14" s="101">
        <f t="shared" ref="F14:F16" si="0">SUM(E14*1.2)</f>
        <v>0</v>
      </c>
      <c r="G14" s="160"/>
      <c r="H14" s="159"/>
      <c r="I14" s="224"/>
      <c r="J14" s="225"/>
      <c r="K14" s="226"/>
      <c r="L14" s="581"/>
      <c r="M14" s="228">
        <f t="shared" ref="M14:M15" si="1">SUM(L14-C14)</f>
        <v>0</v>
      </c>
    </row>
    <row r="15" spans="1:13" ht="15" customHeight="1" x14ac:dyDescent="0.3">
      <c r="A15" s="727"/>
      <c r="B15" s="20"/>
      <c r="C15" s="142"/>
      <c r="D15" s="20"/>
      <c r="E15" s="101"/>
      <c r="F15" s="101">
        <f t="shared" si="0"/>
        <v>0</v>
      </c>
      <c r="G15" s="160"/>
      <c r="H15" s="159"/>
      <c r="I15" s="224"/>
      <c r="J15" s="225"/>
      <c r="K15" s="226"/>
      <c r="L15" s="581"/>
      <c r="M15" s="228">
        <f t="shared" si="1"/>
        <v>0</v>
      </c>
    </row>
    <row r="16" spans="1:13" ht="15" customHeight="1" x14ac:dyDescent="0.3">
      <c r="A16" s="727"/>
      <c r="B16" s="20"/>
      <c r="C16" s="142"/>
      <c r="D16" s="20"/>
      <c r="E16" s="101"/>
      <c r="F16" s="101">
        <f t="shared" si="0"/>
        <v>0</v>
      </c>
      <c r="G16" s="118"/>
      <c r="H16" s="159"/>
      <c r="I16" s="224"/>
      <c r="J16" s="225"/>
      <c r="K16" s="226"/>
      <c r="L16" s="581"/>
      <c r="M16" s="228">
        <f>SUM(L16-C16)</f>
        <v>0</v>
      </c>
    </row>
    <row r="17" spans="1:18" ht="6" customHeight="1" x14ac:dyDescent="0.3">
      <c r="A17" s="267"/>
      <c r="B17" s="267"/>
      <c r="C17" s="268"/>
      <c r="D17" s="267"/>
      <c r="E17" s="269"/>
      <c r="F17" s="269"/>
      <c r="G17" s="270"/>
      <c r="H17" s="271"/>
      <c r="I17" s="272"/>
      <c r="J17" s="269"/>
      <c r="K17" s="273"/>
      <c r="L17" s="274"/>
      <c r="M17" s="274"/>
    </row>
    <row r="18" spans="1:18" ht="15" customHeight="1" x14ac:dyDescent="0.3">
      <c r="A18" s="727" t="s">
        <v>509</v>
      </c>
      <c r="B18" s="20"/>
      <c r="C18" s="142"/>
      <c r="D18" s="20"/>
      <c r="E18" s="160"/>
      <c r="F18" s="101">
        <f>SUM(E18*1.2)</f>
        <v>0</v>
      </c>
      <c r="G18" s="118"/>
      <c r="H18" s="159"/>
      <c r="I18" s="224"/>
      <c r="J18" s="225"/>
      <c r="K18" s="226"/>
      <c r="L18" s="581"/>
      <c r="M18" s="228">
        <f>SUM(L18-C18)</f>
        <v>0</v>
      </c>
      <c r="N18" s="621"/>
      <c r="O18" s="261"/>
      <c r="P18" s="261"/>
      <c r="Q18" s="261"/>
      <c r="R18" s="261"/>
    </row>
    <row r="19" spans="1:18" ht="15" customHeight="1" x14ac:dyDescent="0.3">
      <c r="A19" s="727"/>
      <c r="B19" s="20"/>
      <c r="C19" s="142"/>
      <c r="D19" s="20"/>
      <c r="E19" s="160"/>
      <c r="F19" s="101">
        <f t="shared" ref="F19:F20" si="2">SUM(E19*1.2)</f>
        <v>0</v>
      </c>
      <c r="G19" s="118"/>
      <c r="H19" s="159"/>
      <c r="I19" s="224"/>
      <c r="J19" s="225"/>
      <c r="K19" s="226"/>
      <c r="L19" s="581"/>
      <c r="M19" s="228">
        <f t="shared" ref="M19:M20" si="3">SUM(L19-C19)</f>
        <v>0</v>
      </c>
      <c r="N19" s="621"/>
      <c r="O19" s="261"/>
      <c r="P19" s="261"/>
      <c r="Q19" s="261"/>
      <c r="R19" s="261"/>
    </row>
    <row r="20" spans="1:18" ht="15" customHeight="1" x14ac:dyDescent="0.3">
      <c r="A20" s="727"/>
      <c r="B20" s="20"/>
      <c r="C20" s="142"/>
      <c r="D20" s="20"/>
      <c r="E20" s="160"/>
      <c r="F20" s="101">
        <f t="shared" si="2"/>
        <v>0</v>
      </c>
      <c r="G20" s="118"/>
      <c r="H20" s="159"/>
      <c r="I20" s="224"/>
      <c r="J20" s="225"/>
      <c r="K20" s="226"/>
      <c r="L20" s="581"/>
      <c r="M20" s="228">
        <f t="shared" si="3"/>
        <v>0</v>
      </c>
      <c r="N20" s="621"/>
      <c r="O20" s="261"/>
      <c r="P20" s="261"/>
      <c r="Q20" s="261"/>
      <c r="R20" s="261"/>
    </row>
    <row r="21" spans="1:18" ht="15" customHeight="1" x14ac:dyDescent="0.3">
      <c r="A21" s="727"/>
      <c r="B21" s="20"/>
      <c r="C21" s="142"/>
      <c r="D21" s="20"/>
      <c r="E21" s="160"/>
      <c r="F21" s="101">
        <f>SUM(E21*1.2)</f>
        <v>0</v>
      </c>
      <c r="G21" s="118"/>
      <c r="H21" s="159"/>
      <c r="I21" s="224"/>
      <c r="J21" s="225"/>
      <c r="K21" s="226"/>
      <c r="L21" s="581"/>
      <c r="M21" s="228">
        <f>SUM(L21-C21)</f>
        <v>0</v>
      </c>
      <c r="O21" s="261"/>
      <c r="P21" s="261"/>
      <c r="Q21" s="261"/>
      <c r="R21" s="261"/>
    </row>
    <row r="22" spans="1:18" ht="6" customHeight="1" x14ac:dyDescent="0.3">
      <c r="A22" s="267"/>
      <c r="B22" s="267"/>
      <c r="C22" s="268"/>
      <c r="D22" s="267"/>
      <c r="E22" s="269"/>
      <c r="F22" s="269"/>
      <c r="G22" s="270"/>
      <c r="H22" s="271"/>
      <c r="I22" s="272"/>
      <c r="J22" s="269"/>
      <c r="K22" s="273"/>
      <c r="L22" s="274"/>
      <c r="M22" s="274"/>
      <c r="O22" s="261"/>
      <c r="P22" s="261"/>
      <c r="Q22" s="261"/>
      <c r="R22" s="261"/>
    </row>
    <row r="23" spans="1:18" ht="15" customHeight="1" x14ac:dyDescent="0.3">
      <c r="A23" s="727" t="s">
        <v>510</v>
      </c>
      <c r="B23" s="20"/>
      <c r="C23" s="142"/>
      <c r="D23" s="20"/>
      <c r="E23" s="160"/>
      <c r="F23" s="101">
        <f>SUM(E23*1.2)</f>
        <v>0</v>
      </c>
      <c r="G23" s="118"/>
      <c r="H23" s="159"/>
      <c r="I23" s="224"/>
      <c r="J23" s="225"/>
      <c r="K23" s="226"/>
      <c r="L23" s="581"/>
      <c r="M23" s="228">
        <f>SUM(L23-C23)</f>
        <v>0</v>
      </c>
      <c r="O23" s="261"/>
      <c r="P23" s="261"/>
      <c r="Q23" s="261"/>
      <c r="R23" s="261"/>
    </row>
    <row r="24" spans="1:18" ht="15" customHeight="1" x14ac:dyDescent="0.3">
      <c r="A24" s="727"/>
      <c r="B24" s="20"/>
      <c r="C24" s="142"/>
      <c r="D24" s="20"/>
      <c r="E24" s="160"/>
      <c r="F24" s="101">
        <f t="shared" ref="F24:F25" si="4">SUM(E24*1.2)</f>
        <v>0</v>
      </c>
      <c r="G24" s="118"/>
      <c r="H24" s="159"/>
      <c r="I24" s="224"/>
      <c r="J24" s="225"/>
      <c r="K24" s="226"/>
      <c r="L24" s="581"/>
      <c r="M24" s="228">
        <f t="shared" ref="M24:M25" si="5">SUM(L24-C24)</f>
        <v>0</v>
      </c>
      <c r="O24" s="261"/>
      <c r="P24" s="261"/>
      <c r="Q24" s="261"/>
      <c r="R24" s="261"/>
    </row>
    <row r="25" spans="1:18" ht="15" customHeight="1" x14ac:dyDescent="0.3">
      <c r="A25" s="727"/>
      <c r="B25" s="20"/>
      <c r="C25" s="142"/>
      <c r="D25" s="20"/>
      <c r="E25" s="160"/>
      <c r="F25" s="101">
        <f t="shared" si="4"/>
        <v>0</v>
      </c>
      <c r="G25" s="118"/>
      <c r="H25" s="159"/>
      <c r="I25" s="224"/>
      <c r="J25" s="225"/>
      <c r="K25" s="226"/>
      <c r="L25" s="581"/>
      <c r="M25" s="228">
        <f t="shared" si="5"/>
        <v>0</v>
      </c>
      <c r="O25" s="261"/>
      <c r="P25" s="261"/>
      <c r="Q25" s="261"/>
      <c r="R25" s="261"/>
    </row>
    <row r="26" spans="1:18" ht="15" customHeight="1" x14ac:dyDescent="0.3">
      <c r="A26" s="727"/>
      <c r="B26" s="20"/>
      <c r="C26" s="142"/>
      <c r="D26" s="20"/>
      <c r="E26" s="101"/>
      <c r="F26" s="101">
        <f>SUM(E26*1.2)</f>
        <v>0</v>
      </c>
      <c r="G26" s="118"/>
      <c r="H26" s="159"/>
      <c r="I26" s="224"/>
      <c r="J26" s="225"/>
      <c r="K26" s="226"/>
      <c r="L26" s="581"/>
      <c r="M26" s="228">
        <f>SUM(L26-C26)</f>
        <v>0</v>
      </c>
      <c r="O26" s="261"/>
      <c r="P26" s="261"/>
      <c r="Q26" s="261"/>
      <c r="R26" s="261"/>
    </row>
    <row r="27" spans="1:18" ht="6" customHeight="1" x14ac:dyDescent="0.3">
      <c r="A27" s="267"/>
      <c r="B27" s="267"/>
      <c r="C27" s="268"/>
      <c r="D27" s="267"/>
      <c r="E27" s="269"/>
      <c r="F27" s="269"/>
      <c r="G27" s="270"/>
      <c r="H27" s="271"/>
      <c r="I27" s="272"/>
      <c r="J27" s="269"/>
      <c r="K27" s="273"/>
      <c r="L27" s="274"/>
      <c r="M27" s="274"/>
    </row>
    <row r="28" spans="1:18" ht="15" customHeight="1" x14ac:dyDescent="0.3">
      <c r="A28" s="727" t="s">
        <v>511</v>
      </c>
      <c r="B28" s="20"/>
      <c r="C28" s="142"/>
      <c r="D28" s="20"/>
      <c r="E28" s="160"/>
      <c r="F28" s="101">
        <f>SUM(E28*1.2)</f>
        <v>0</v>
      </c>
      <c r="G28" s="118"/>
      <c r="H28" s="159"/>
      <c r="I28" s="224"/>
      <c r="J28" s="225"/>
      <c r="K28" s="226"/>
      <c r="L28" s="581"/>
      <c r="M28" s="228">
        <f>SUM(L28-C28)</f>
        <v>0</v>
      </c>
      <c r="O28" s="261"/>
      <c r="P28" s="261"/>
      <c r="Q28" s="261"/>
      <c r="R28" s="261"/>
    </row>
    <row r="29" spans="1:18" ht="15" customHeight="1" x14ac:dyDescent="0.3">
      <c r="A29" s="727"/>
      <c r="B29" s="20"/>
      <c r="C29" s="142"/>
      <c r="D29" s="20"/>
      <c r="E29" s="160"/>
      <c r="F29" s="101">
        <f>SUM(E29*1.2)</f>
        <v>0</v>
      </c>
      <c r="G29" s="118"/>
      <c r="H29" s="159"/>
      <c r="I29" s="224"/>
      <c r="J29" s="225"/>
      <c r="K29" s="226"/>
      <c r="L29" s="581"/>
      <c r="M29" s="228">
        <f>SUM(L29-C29)</f>
        <v>0</v>
      </c>
      <c r="O29" s="261"/>
      <c r="P29" s="261"/>
      <c r="Q29" s="261"/>
      <c r="R29" s="261"/>
    </row>
    <row r="30" spans="1:18" ht="15" customHeight="1" x14ac:dyDescent="0.3">
      <c r="A30" s="727"/>
      <c r="B30" s="20"/>
      <c r="C30" s="142"/>
      <c r="D30" s="20"/>
      <c r="E30" s="101"/>
      <c r="F30" s="101">
        <f>SUM(E30*1.2)</f>
        <v>0</v>
      </c>
      <c r="G30" s="118"/>
      <c r="H30" s="159"/>
      <c r="I30" s="224"/>
      <c r="J30" s="225"/>
      <c r="K30" s="226"/>
      <c r="L30" s="581"/>
      <c r="M30" s="228">
        <f>SUM(L30-C30)</f>
        <v>0</v>
      </c>
      <c r="O30" s="261"/>
      <c r="P30" s="261"/>
      <c r="Q30" s="261"/>
      <c r="R30" s="261"/>
    </row>
    <row r="31" spans="1:18" ht="15" customHeight="1" x14ac:dyDescent="0.3">
      <c r="A31" s="727"/>
      <c r="B31" s="20"/>
      <c r="C31" s="142"/>
      <c r="D31" s="20"/>
      <c r="E31" s="101"/>
      <c r="F31" s="101">
        <f>SUM(E31*1.2)</f>
        <v>0</v>
      </c>
      <c r="G31" s="118"/>
      <c r="H31" s="159"/>
      <c r="I31" s="224"/>
      <c r="J31" s="225"/>
      <c r="K31" s="226"/>
      <c r="L31" s="581"/>
      <c r="M31" s="228">
        <f>SUM(L31-C31)</f>
        <v>0</v>
      </c>
    </row>
    <row r="32" spans="1:18" ht="6" customHeight="1" x14ac:dyDescent="0.3">
      <c r="A32" s="267"/>
      <c r="B32" s="267"/>
      <c r="C32" s="268"/>
      <c r="D32" s="267"/>
      <c r="E32" s="269"/>
      <c r="F32" s="269"/>
      <c r="G32" s="270"/>
      <c r="H32" s="271"/>
      <c r="I32" s="272"/>
      <c r="J32" s="269"/>
      <c r="K32" s="273"/>
      <c r="L32" s="274"/>
      <c r="M32" s="274"/>
    </row>
    <row r="33" spans="1:13" ht="15" customHeight="1" x14ac:dyDescent="0.3">
      <c r="A33" s="727" t="s">
        <v>512</v>
      </c>
      <c r="B33" s="20"/>
      <c r="C33" s="142"/>
      <c r="D33" s="20"/>
      <c r="E33" s="101"/>
      <c r="F33" s="101">
        <f>SUM(E33*1.2)</f>
        <v>0</v>
      </c>
      <c r="G33" s="118"/>
      <c r="H33" s="159"/>
      <c r="I33" s="224"/>
      <c r="J33" s="225"/>
      <c r="K33" s="226"/>
      <c r="L33" s="581"/>
      <c r="M33" s="228">
        <f>SUM(L33-C33)</f>
        <v>0</v>
      </c>
    </row>
    <row r="34" spans="1:13" ht="15" customHeight="1" x14ac:dyDescent="0.3">
      <c r="A34" s="727"/>
      <c r="B34" s="20"/>
      <c r="C34" s="142"/>
      <c r="D34" s="20"/>
      <c r="E34" s="101"/>
      <c r="F34" s="101">
        <f t="shared" ref="F34:F35" si="6">SUM(E34*1.2)</f>
        <v>0</v>
      </c>
      <c r="G34" s="118"/>
      <c r="H34" s="159"/>
      <c r="I34" s="224"/>
      <c r="J34" s="225"/>
      <c r="K34" s="226"/>
      <c r="L34" s="581"/>
      <c r="M34" s="228">
        <f t="shared" ref="M34:M35" si="7">SUM(L34-C34)</f>
        <v>0</v>
      </c>
    </row>
    <row r="35" spans="1:13" ht="15" customHeight="1" x14ac:dyDescent="0.3">
      <c r="A35" s="727"/>
      <c r="B35" s="20"/>
      <c r="C35" s="142"/>
      <c r="D35" s="20"/>
      <c r="E35" s="101"/>
      <c r="F35" s="101">
        <f t="shared" si="6"/>
        <v>0</v>
      </c>
      <c r="G35" s="118"/>
      <c r="H35" s="159"/>
      <c r="I35" s="224"/>
      <c r="J35" s="225"/>
      <c r="K35" s="226"/>
      <c r="L35" s="581"/>
      <c r="M35" s="228">
        <f t="shared" si="7"/>
        <v>0</v>
      </c>
    </row>
    <row r="36" spans="1:13" ht="15" customHeight="1" x14ac:dyDescent="0.3">
      <c r="A36" s="727"/>
      <c r="B36" s="20"/>
      <c r="C36" s="142"/>
      <c r="D36" s="20"/>
      <c r="E36" s="101"/>
      <c r="F36" s="101">
        <f>SUM(E36*1.2)</f>
        <v>0</v>
      </c>
      <c r="G36" s="118"/>
      <c r="H36" s="159"/>
      <c r="I36" s="224"/>
      <c r="J36" s="225"/>
      <c r="K36" s="226"/>
      <c r="L36" s="581"/>
      <c r="M36" s="228">
        <f>SUM(L36-C36)</f>
        <v>0</v>
      </c>
    </row>
    <row r="37" spans="1:13" ht="6" customHeight="1" x14ac:dyDescent="0.3">
      <c r="A37" s="267"/>
      <c r="B37" s="267"/>
      <c r="C37" s="268"/>
      <c r="D37" s="267"/>
      <c r="E37" s="269"/>
      <c r="F37" s="269"/>
      <c r="G37" s="270"/>
      <c r="H37" s="271"/>
      <c r="I37" s="272"/>
      <c r="J37" s="269"/>
      <c r="K37" s="273"/>
      <c r="L37" s="274"/>
      <c r="M37" s="274"/>
    </row>
    <row r="38" spans="1:13" ht="15" customHeight="1" x14ac:dyDescent="0.3">
      <c r="A38" s="727" t="s">
        <v>513</v>
      </c>
      <c r="B38" s="20"/>
      <c r="C38" s="166"/>
      <c r="D38" s="118"/>
      <c r="E38" s="101"/>
      <c r="F38" s="101">
        <f>SUM(E38*1.2)</f>
        <v>0</v>
      </c>
      <c r="G38" s="118"/>
      <c r="H38" s="159"/>
      <c r="I38" s="224"/>
      <c r="J38" s="225"/>
      <c r="K38" s="226"/>
      <c r="L38" s="581"/>
      <c r="M38" s="228">
        <f>SUM(L38-C38)</f>
        <v>0</v>
      </c>
    </row>
    <row r="39" spans="1:13" ht="15" customHeight="1" x14ac:dyDescent="0.3">
      <c r="A39" s="727"/>
      <c r="B39" s="20"/>
      <c r="C39" s="166"/>
      <c r="D39" s="118"/>
      <c r="E39" s="101"/>
      <c r="F39" s="101">
        <f t="shared" ref="F39:F40" si="8">SUM(E39*1.2)</f>
        <v>0</v>
      </c>
      <c r="G39" s="118"/>
      <c r="H39" s="159"/>
      <c r="I39" s="224"/>
      <c r="J39" s="225"/>
      <c r="K39" s="226"/>
      <c r="L39" s="581"/>
      <c r="M39" s="228">
        <f t="shared" ref="M39:M40" si="9">SUM(L39-C39)</f>
        <v>0</v>
      </c>
    </row>
    <row r="40" spans="1:13" ht="15" customHeight="1" x14ac:dyDescent="0.3">
      <c r="A40" s="727"/>
      <c r="B40" s="20"/>
      <c r="C40" s="166"/>
      <c r="D40" s="118"/>
      <c r="E40" s="101"/>
      <c r="F40" s="101">
        <f t="shared" si="8"/>
        <v>0</v>
      </c>
      <c r="G40" s="118"/>
      <c r="H40" s="159"/>
      <c r="I40" s="224"/>
      <c r="J40" s="225"/>
      <c r="K40" s="226"/>
      <c r="L40" s="581"/>
      <c r="M40" s="228">
        <f t="shared" si="9"/>
        <v>0</v>
      </c>
    </row>
    <row r="41" spans="1:13" ht="15" customHeight="1" x14ac:dyDescent="0.3">
      <c r="A41" s="727"/>
      <c r="B41" s="20"/>
      <c r="C41" s="142"/>
      <c r="D41" s="20"/>
      <c r="E41" s="160"/>
      <c r="F41" s="101">
        <f>SUM(E41*1.2)</f>
        <v>0</v>
      </c>
      <c r="G41" s="118"/>
      <c r="H41" s="159"/>
      <c r="I41" s="224"/>
      <c r="J41" s="225"/>
      <c r="K41" s="226"/>
      <c r="L41" s="581"/>
      <c r="M41" s="228">
        <f>SUM(L41-C41)</f>
        <v>0</v>
      </c>
    </row>
    <row r="42" spans="1:13" ht="6" customHeight="1" x14ac:dyDescent="0.3">
      <c r="A42" s="267"/>
      <c r="B42" s="267"/>
      <c r="C42" s="268"/>
      <c r="D42" s="267"/>
      <c r="E42" s="269"/>
      <c r="F42" s="269"/>
      <c r="G42" s="270"/>
      <c r="H42" s="271"/>
      <c r="I42" s="272"/>
      <c r="J42" s="269"/>
      <c r="K42" s="273"/>
      <c r="L42" s="274"/>
      <c r="M42" s="274"/>
    </row>
    <row r="43" spans="1:13" ht="15" customHeight="1" x14ac:dyDescent="0.3">
      <c r="A43" s="727" t="s">
        <v>514</v>
      </c>
      <c r="B43" s="20"/>
      <c r="C43" s="166"/>
      <c r="D43" s="118"/>
      <c r="E43" s="101"/>
      <c r="F43" s="101">
        <f>SUM(E43*1.2)</f>
        <v>0</v>
      </c>
      <c r="G43" s="118"/>
      <c r="H43" s="159"/>
      <c r="I43" s="224"/>
      <c r="J43" s="225"/>
      <c r="K43" s="226"/>
      <c r="L43" s="581"/>
      <c r="M43" s="228">
        <f>SUM(L43-C43)</f>
        <v>0</v>
      </c>
    </row>
    <row r="44" spans="1:13" ht="15" customHeight="1" x14ac:dyDescent="0.3">
      <c r="A44" s="727"/>
      <c r="B44" s="20"/>
      <c r="C44" s="166"/>
      <c r="D44" s="118"/>
      <c r="E44" s="160"/>
      <c r="F44" s="101">
        <f>SUM(E44*1.2)</f>
        <v>0</v>
      </c>
      <c r="G44" s="118"/>
      <c r="H44" s="159"/>
      <c r="I44" s="224"/>
      <c r="J44" s="225"/>
      <c r="K44" s="226"/>
      <c r="L44" s="581"/>
      <c r="M44" s="228">
        <f>SUM(L44-C44)</f>
        <v>0</v>
      </c>
    </row>
    <row r="45" spans="1:13" ht="15" customHeight="1" x14ac:dyDescent="0.3">
      <c r="A45" s="727"/>
      <c r="B45" s="20"/>
      <c r="C45" s="166"/>
      <c r="D45" s="118"/>
      <c r="E45" s="160"/>
      <c r="F45" s="101">
        <f>SUM(E45*1.2)</f>
        <v>0</v>
      </c>
      <c r="G45" s="118"/>
      <c r="H45" s="159"/>
      <c r="I45" s="224"/>
      <c r="J45" s="225"/>
      <c r="K45" s="226"/>
      <c r="L45" s="581"/>
      <c r="M45" s="228">
        <f>SUM(L45-C45)</f>
        <v>0</v>
      </c>
    </row>
    <row r="46" spans="1:13" ht="15" customHeight="1" x14ac:dyDescent="0.3">
      <c r="A46" s="727"/>
      <c r="B46" s="20"/>
      <c r="C46" s="166"/>
      <c r="D46" s="118"/>
      <c r="E46" s="160"/>
      <c r="F46" s="101">
        <f>SUM(E46*1.2)</f>
        <v>0</v>
      </c>
      <c r="G46" s="118"/>
      <c r="H46" s="159"/>
      <c r="I46" s="224"/>
      <c r="J46" s="225"/>
      <c r="K46" s="226"/>
      <c r="L46" s="581"/>
      <c r="M46" s="228">
        <f>SUM(L46-C46)</f>
        <v>0</v>
      </c>
    </row>
    <row r="47" spans="1:13" ht="6" customHeight="1" x14ac:dyDescent="0.3">
      <c r="A47" s="267"/>
      <c r="B47" s="267"/>
      <c r="C47" s="268"/>
      <c r="D47" s="267"/>
      <c r="E47" s="269"/>
      <c r="F47" s="269"/>
      <c r="G47" s="270"/>
      <c r="H47" s="271"/>
      <c r="I47" s="272"/>
      <c r="J47" s="269"/>
      <c r="K47" s="273"/>
      <c r="L47" s="274"/>
      <c r="M47" s="274"/>
    </row>
    <row r="48" spans="1:13" ht="15" customHeight="1" x14ac:dyDescent="0.3">
      <c r="A48" s="727" t="s">
        <v>515</v>
      </c>
      <c r="B48" s="118"/>
      <c r="C48" s="166"/>
      <c r="D48" s="118"/>
      <c r="E48" s="101"/>
      <c r="F48" s="101">
        <f t="shared" ref="F48:F56" si="10">SUM(E48*1.2)</f>
        <v>0</v>
      </c>
      <c r="G48" s="118"/>
      <c r="H48" s="159"/>
      <c r="I48" s="224"/>
      <c r="J48" s="225"/>
      <c r="K48" s="226"/>
      <c r="L48" s="581"/>
      <c r="M48" s="228">
        <f t="shared" ref="M48:M56" si="11">SUM(L48-C48)</f>
        <v>0</v>
      </c>
    </row>
    <row r="49" spans="1:14" ht="15" customHeight="1" x14ac:dyDescent="0.3">
      <c r="A49" s="727"/>
      <c r="B49" s="118"/>
      <c r="C49" s="166"/>
      <c r="D49" s="118"/>
      <c r="E49" s="101"/>
      <c r="F49" s="101">
        <f t="shared" si="10"/>
        <v>0</v>
      </c>
      <c r="G49" s="118"/>
      <c r="H49" s="159"/>
      <c r="I49" s="224"/>
      <c r="J49" s="225"/>
      <c r="K49" s="226"/>
      <c r="L49" s="581"/>
      <c r="M49" s="228">
        <f t="shared" si="11"/>
        <v>0</v>
      </c>
    </row>
    <row r="50" spans="1:14" ht="15" customHeight="1" x14ac:dyDescent="0.3">
      <c r="A50" s="727"/>
      <c r="B50" s="20"/>
      <c r="C50" s="166"/>
      <c r="D50" s="118"/>
      <c r="E50" s="160"/>
      <c r="F50" s="101">
        <f t="shared" si="10"/>
        <v>0</v>
      </c>
      <c r="G50" s="118"/>
      <c r="H50" s="159"/>
      <c r="I50" s="224"/>
      <c r="J50" s="225"/>
      <c r="K50" s="226"/>
      <c r="L50" s="581"/>
      <c r="M50" s="228">
        <f t="shared" si="11"/>
        <v>0</v>
      </c>
    </row>
    <row r="51" spans="1:14" ht="15" customHeight="1" x14ac:dyDescent="0.3">
      <c r="A51" s="727"/>
      <c r="B51" s="20"/>
      <c r="C51" s="166"/>
      <c r="D51" s="118"/>
      <c r="E51" s="160"/>
      <c r="F51" s="101">
        <f t="shared" si="10"/>
        <v>0</v>
      </c>
      <c r="G51" s="118"/>
      <c r="H51" s="159"/>
      <c r="I51" s="224"/>
      <c r="J51" s="225"/>
      <c r="K51" s="226"/>
      <c r="L51" s="581"/>
      <c r="M51" s="228">
        <f t="shared" si="11"/>
        <v>0</v>
      </c>
    </row>
    <row r="52" spans="1:14" ht="6" customHeight="1" x14ac:dyDescent="0.3">
      <c r="A52" s="267"/>
      <c r="B52" s="267"/>
      <c r="C52" s="268"/>
      <c r="D52" s="267"/>
      <c r="E52" s="269"/>
      <c r="F52" s="269"/>
      <c r="G52" s="270"/>
      <c r="H52" s="271"/>
      <c r="I52" s="272"/>
      <c r="J52" s="269"/>
      <c r="K52" s="273"/>
      <c r="L52" s="274"/>
      <c r="M52" s="274"/>
    </row>
    <row r="53" spans="1:14" ht="15" customHeight="1" x14ac:dyDescent="0.3">
      <c r="A53" s="727" t="s">
        <v>516</v>
      </c>
      <c r="B53" s="20"/>
      <c r="C53" s="166"/>
      <c r="D53" s="118"/>
      <c r="E53" s="101"/>
      <c r="F53" s="101">
        <f t="shared" si="10"/>
        <v>0</v>
      </c>
      <c r="G53" s="118"/>
      <c r="H53" s="159"/>
      <c r="I53" s="224"/>
      <c r="J53" s="225"/>
      <c r="K53" s="226"/>
      <c r="L53" s="581"/>
      <c r="M53" s="228">
        <f t="shared" si="11"/>
        <v>0</v>
      </c>
    </row>
    <row r="54" spans="1:14" ht="15" customHeight="1" x14ac:dyDescent="0.3">
      <c r="A54" s="727"/>
      <c r="B54" s="20"/>
      <c r="C54" s="166"/>
      <c r="D54" s="118"/>
      <c r="E54" s="101"/>
      <c r="F54" s="101">
        <f t="shared" si="10"/>
        <v>0</v>
      </c>
      <c r="G54" s="118"/>
      <c r="H54" s="159"/>
      <c r="I54" s="224"/>
      <c r="J54" s="225"/>
      <c r="K54" s="226"/>
      <c r="L54" s="581"/>
      <c r="M54" s="228">
        <f t="shared" si="11"/>
        <v>0</v>
      </c>
    </row>
    <row r="55" spans="1:14" ht="15" customHeight="1" x14ac:dyDescent="0.3">
      <c r="A55" s="727"/>
      <c r="B55" s="20"/>
      <c r="C55" s="166"/>
      <c r="D55" s="118"/>
      <c r="E55" s="160"/>
      <c r="F55" s="101">
        <f t="shared" si="10"/>
        <v>0</v>
      </c>
      <c r="G55" s="118"/>
      <c r="H55" s="159"/>
      <c r="I55" s="224"/>
      <c r="J55" s="225"/>
      <c r="K55" s="226"/>
      <c r="L55" s="581"/>
      <c r="M55" s="228">
        <f t="shared" si="11"/>
        <v>0</v>
      </c>
    </row>
    <row r="56" spans="1:14" ht="15" customHeight="1" x14ac:dyDescent="0.3">
      <c r="A56" s="727"/>
      <c r="B56" s="20"/>
      <c r="C56" s="166"/>
      <c r="D56" s="118"/>
      <c r="E56" s="101"/>
      <c r="F56" s="101">
        <f t="shared" si="10"/>
        <v>0</v>
      </c>
      <c r="G56" s="118"/>
      <c r="H56" s="159"/>
      <c r="I56" s="224"/>
      <c r="J56" s="225"/>
      <c r="K56" s="226"/>
      <c r="L56" s="581"/>
      <c r="M56" s="228">
        <f t="shared" si="11"/>
        <v>0</v>
      </c>
    </row>
    <row r="57" spans="1:14" ht="6" customHeight="1" x14ac:dyDescent="0.3">
      <c r="A57" s="267"/>
      <c r="B57" s="267"/>
      <c r="C57" s="268"/>
      <c r="D57" s="267"/>
      <c r="E57" s="269"/>
      <c r="F57" s="269"/>
      <c r="G57" s="270"/>
      <c r="H57" s="271"/>
      <c r="I57" s="272"/>
      <c r="J57" s="269"/>
      <c r="K57" s="273"/>
      <c r="L57" s="274"/>
      <c r="M57" s="274"/>
    </row>
    <row r="58" spans="1:14" ht="15" customHeight="1" x14ac:dyDescent="0.3">
      <c r="A58" s="727" t="s">
        <v>517</v>
      </c>
      <c r="B58" s="20"/>
      <c r="C58" s="166"/>
      <c r="D58" s="118"/>
      <c r="E58" s="101"/>
      <c r="F58" s="101">
        <f t="shared" ref="F58:F61" si="12">SUM(E58*1.2)</f>
        <v>0</v>
      </c>
      <c r="G58" s="118"/>
      <c r="H58" s="159"/>
      <c r="I58" s="224"/>
      <c r="J58" s="225"/>
      <c r="K58" s="226"/>
      <c r="L58" s="581"/>
      <c r="M58" s="228">
        <f t="shared" ref="M58:M61" si="13">SUM(L58-C58)</f>
        <v>0</v>
      </c>
    </row>
    <row r="59" spans="1:14" ht="15" customHeight="1" x14ac:dyDescent="0.3">
      <c r="A59" s="727"/>
      <c r="B59" s="20"/>
      <c r="C59" s="166"/>
      <c r="D59" s="118"/>
      <c r="E59" s="160"/>
      <c r="F59" s="101">
        <f t="shared" si="12"/>
        <v>0</v>
      </c>
      <c r="G59" s="118"/>
      <c r="H59" s="159"/>
      <c r="I59" s="192"/>
      <c r="J59" s="193"/>
      <c r="K59" s="194"/>
      <c r="L59" s="626"/>
      <c r="M59" s="212">
        <f t="shared" si="13"/>
        <v>0</v>
      </c>
      <c r="N59" s="15"/>
    </row>
    <row r="60" spans="1:14" ht="15" customHeight="1" x14ac:dyDescent="0.3">
      <c r="A60" s="727"/>
      <c r="B60" s="20"/>
      <c r="C60" s="166"/>
      <c r="D60" s="118"/>
      <c r="E60" s="160"/>
      <c r="F60" s="101">
        <f t="shared" si="12"/>
        <v>0</v>
      </c>
      <c r="G60" s="118"/>
      <c r="H60" s="159"/>
      <c r="I60" s="224"/>
      <c r="J60" s="225"/>
      <c r="K60" s="226"/>
      <c r="L60" s="581"/>
      <c r="M60" s="212">
        <f t="shared" si="13"/>
        <v>0</v>
      </c>
    </row>
    <row r="61" spans="1:14" ht="15" customHeight="1" x14ac:dyDescent="0.3">
      <c r="A61" s="727"/>
      <c r="B61" s="20"/>
      <c r="C61" s="166"/>
      <c r="D61" s="118"/>
      <c r="E61" s="160"/>
      <c r="F61" s="101">
        <f t="shared" si="12"/>
        <v>0</v>
      </c>
      <c r="G61" s="118"/>
      <c r="H61" s="159"/>
      <c r="I61" s="192"/>
      <c r="J61" s="193"/>
      <c r="K61" s="194"/>
      <c r="L61" s="626"/>
      <c r="M61" s="212">
        <f t="shared" si="13"/>
        <v>0</v>
      </c>
      <c r="N61" s="15"/>
    </row>
    <row r="62" spans="1:14" ht="6" customHeight="1" x14ac:dyDescent="0.3">
      <c r="A62" s="728"/>
      <c r="B62" s="728"/>
      <c r="C62" s="738"/>
      <c r="D62" s="728"/>
      <c r="E62" s="739"/>
      <c r="F62" s="739"/>
      <c r="G62" s="740"/>
      <c r="H62" s="741"/>
      <c r="I62" s="742"/>
      <c r="J62" s="739"/>
      <c r="K62" s="743"/>
      <c r="L62" s="744"/>
      <c r="M62" s="744"/>
    </row>
    <row r="63" spans="1:14" s="261" customFormat="1" x14ac:dyDescent="0.3">
      <c r="A63" s="64"/>
      <c r="B63" s="71"/>
      <c r="C63" s="617"/>
      <c r="D63" s="71"/>
      <c r="E63" s="460"/>
      <c r="F63" s="460"/>
      <c r="G63" s="71"/>
      <c r="H63" s="617"/>
      <c r="L63" s="611"/>
      <c r="M63" s="611">
        <f>AVERAGE(M3:M62)</f>
        <v>0</v>
      </c>
    </row>
  </sheetData>
  <mergeCells count="13">
    <mergeCell ref="A43:A46"/>
    <mergeCell ref="A48:A51"/>
    <mergeCell ref="A53:A56"/>
    <mergeCell ref="A58:A61"/>
    <mergeCell ref="A23:A26"/>
    <mergeCell ref="A18:A21"/>
    <mergeCell ref="A28:A31"/>
    <mergeCell ref="A33:A36"/>
    <mergeCell ref="A38:A41"/>
    <mergeCell ref="A2:M2"/>
    <mergeCell ref="A13:A16"/>
    <mergeCell ref="A8:A11"/>
    <mergeCell ref="A3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opLeftCell="A60" zoomScale="75" zoomScaleNormal="75" workbookViewId="0">
      <selection activeCell="D70" sqref="D70"/>
    </sheetView>
  </sheetViews>
  <sheetFormatPr defaultColWidth="9.109375" defaultRowHeight="14.4" x14ac:dyDescent="0.3"/>
  <cols>
    <col min="1" max="1" width="32" style="15" bestFit="1" customWidth="1"/>
    <col min="2" max="2" width="8.109375" style="17" customWidth="1"/>
    <col min="3" max="3" width="17" style="15" bestFit="1" customWidth="1"/>
    <col min="4" max="4" width="14.44140625" style="15" bestFit="1" customWidth="1"/>
    <col min="5" max="5" width="29.88671875" style="1" customWidth="1"/>
    <col min="6" max="6" width="12.33203125" style="19" bestFit="1" customWidth="1"/>
    <col min="7" max="7" width="12.6640625" style="19" bestFit="1" customWidth="1"/>
    <col min="8" max="8" width="32.33203125" style="3" bestFit="1" customWidth="1"/>
    <col min="9" max="9" width="12.88671875" style="111" customWidth="1"/>
    <col min="10" max="11" width="13.5546875" style="15" customWidth="1"/>
    <col min="12" max="12" width="13.44140625" style="15" customWidth="1"/>
    <col min="13" max="14" width="10.44140625" style="15" bestFit="1" customWidth="1"/>
    <col min="15" max="16384" width="9.109375" style="15"/>
  </cols>
  <sheetData>
    <row r="1" spans="1:14" s="17" customFormat="1" x14ac:dyDescent="0.3">
      <c r="A1" s="203" t="s">
        <v>0</v>
      </c>
      <c r="B1" s="203" t="s">
        <v>222</v>
      </c>
      <c r="C1" s="203" t="s">
        <v>1</v>
      </c>
      <c r="D1" s="203" t="s">
        <v>21</v>
      </c>
      <c r="E1" s="204" t="s">
        <v>22</v>
      </c>
      <c r="F1" s="205" t="s">
        <v>2</v>
      </c>
      <c r="G1" s="205" t="s">
        <v>283</v>
      </c>
      <c r="H1" s="206" t="s">
        <v>5</v>
      </c>
      <c r="I1" s="206" t="s">
        <v>192</v>
      </c>
      <c r="J1" s="203" t="s">
        <v>277</v>
      </c>
      <c r="K1" s="203" t="s">
        <v>279</v>
      </c>
      <c r="L1" s="203" t="s">
        <v>278</v>
      </c>
      <c r="M1" s="207" t="s">
        <v>280</v>
      </c>
      <c r="N1" s="207" t="s">
        <v>288</v>
      </c>
    </row>
    <row r="2" spans="1:14" ht="25.8" x14ac:dyDescent="0.3">
      <c r="A2" s="696">
        <v>2012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</row>
    <row r="3" spans="1:14" ht="15" customHeight="1" x14ac:dyDescent="0.3">
      <c r="A3" s="286" t="s">
        <v>362</v>
      </c>
      <c r="B3" s="141">
        <v>40914</v>
      </c>
      <c r="C3" s="286" t="s">
        <v>275</v>
      </c>
      <c r="D3" s="286"/>
      <c r="E3" s="21"/>
      <c r="F3" s="25">
        <v>75</v>
      </c>
      <c r="G3" s="24">
        <f t="shared" ref="G3:G23" si="0">F3*1.2</f>
        <v>90</v>
      </c>
      <c r="H3" s="286"/>
      <c r="I3" s="56">
        <v>100107</v>
      </c>
      <c r="J3" s="222"/>
      <c r="K3" s="245"/>
      <c r="L3" s="246"/>
      <c r="M3" s="199" t="s">
        <v>282</v>
      </c>
      <c r="N3" s="210"/>
    </row>
    <row r="4" spans="1:14" s="1" customFormat="1" ht="15" customHeight="1" x14ac:dyDescent="0.3">
      <c r="A4" s="326" t="s">
        <v>244</v>
      </c>
      <c r="B4" s="141">
        <v>40914</v>
      </c>
      <c r="C4" s="293" t="s">
        <v>245</v>
      </c>
      <c r="D4" s="293"/>
      <c r="E4" s="21" t="s">
        <v>293</v>
      </c>
      <c r="F4" s="25">
        <v>600</v>
      </c>
      <c r="G4" s="24">
        <f t="shared" si="0"/>
        <v>720</v>
      </c>
      <c r="H4" s="293"/>
      <c r="I4" s="145">
        <v>100108</v>
      </c>
      <c r="J4" s="224"/>
      <c r="K4" s="225"/>
      <c r="L4" s="226"/>
      <c r="M4" s="227" t="s">
        <v>282</v>
      </c>
      <c r="N4" s="228"/>
    </row>
    <row r="5" spans="1:14" ht="15" customHeight="1" x14ac:dyDescent="0.3">
      <c r="A5" s="21" t="s">
        <v>328</v>
      </c>
      <c r="B5" s="140">
        <v>40931</v>
      </c>
      <c r="C5" s="21" t="s">
        <v>363</v>
      </c>
      <c r="D5" s="21"/>
      <c r="E5" s="21" t="s">
        <v>364</v>
      </c>
      <c r="F5" s="24">
        <v>18</v>
      </c>
      <c r="G5" s="24">
        <f t="shared" si="0"/>
        <v>21.599999999999998</v>
      </c>
      <c r="H5" s="317"/>
      <c r="I5" s="145">
        <v>100109</v>
      </c>
      <c r="J5" s="223"/>
      <c r="K5" s="241"/>
      <c r="L5" s="242"/>
      <c r="M5" s="201" t="s">
        <v>282</v>
      </c>
      <c r="N5" s="212"/>
    </row>
    <row r="6" spans="1:14" ht="15" customHeight="1" x14ac:dyDescent="0.3">
      <c r="A6" s="21" t="s">
        <v>328</v>
      </c>
      <c r="B6" s="140">
        <v>40931</v>
      </c>
      <c r="C6" s="21" t="s">
        <v>363</v>
      </c>
      <c r="D6" s="21"/>
      <c r="E6" s="21" t="s">
        <v>365</v>
      </c>
      <c r="F6" s="24">
        <v>50</v>
      </c>
      <c r="G6" s="24">
        <f t="shared" si="0"/>
        <v>60</v>
      </c>
      <c r="H6" s="294"/>
      <c r="I6" s="145">
        <v>100110</v>
      </c>
      <c r="J6" s="192"/>
      <c r="K6" s="193"/>
      <c r="L6" s="194"/>
      <c r="M6" s="201" t="s">
        <v>282</v>
      </c>
      <c r="N6" s="212"/>
    </row>
    <row r="7" spans="1:14" ht="15" customHeight="1" x14ac:dyDescent="0.3">
      <c r="A7" s="358" t="s">
        <v>366</v>
      </c>
      <c r="B7" s="359">
        <v>40938</v>
      </c>
      <c r="C7" s="358" t="s">
        <v>366</v>
      </c>
      <c r="D7" s="358"/>
      <c r="E7" s="358" t="s">
        <v>397</v>
      </c>
      <c r="F7" s="361">
        <v>1490</v>
      </c>
      <c r="G7" s="361">
        <f t="shared" si="0"/>
        <v>1788</v>
      </c>
      <c r="H7" s="362"/>
      <c r="I7" s="363">
        <v>100111</v>
      </c>
      <c r="J7" s="224" t="s">
        <v>491</v>
      </c>
      <c r="K7" s="193"/>
      <c r="L7" s="194"/>
      <c r="M7" s="201"/>
      <c r="N7" s="212"/>
    </row>
    <row r="8" spans="1:14" ht="6" customHeight="1" x14ac:dyDescent="0.3">
      <c r="A8" s="457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9"/>
    </row>
    <row r="9" spans="1:14" ht="15" customHeight="1" x14ac:dyDescent="0.3">
      <c r="A9" s="21" t="s">
        <v>367</v>
      </c>
      <c r="B9" s="140">
        <v>40940</v>
      </c>
      <c r="C9" s="21" t="s">
        <v>7</v>
      </c>
      <c r="D9" s="21"/>
      <c r="E9" s="21" t="s">
        <v>336</v>
      </c>
      <c r="F9" s="24">
        <v>1200</v>
      </c>
      <c r="G9" s="24">
        <f t="shared" si="0"/>
        <v>1440</v>
      </c>
      <c r="H9" s="328"/>
      <c r="I9" s="145">
        <v>100112</v>
      </c>
      <c r="J9" s="223"/>
      <c r="K9" s="193"/>
      <c r="L9" s="194"/>
      <c r="M9" s="201"/>
      <c r="N9" s="212"/>
    </row>
    <row r="10" spans="1:14" ht="15" customHeight="1" x14ac:dyDescent="0.3">
      <c r="A10" s="21" t="s">
        <v>368</v>
      </c>
      <c r="B10" s="140">
        <v>40940</v>
      </c>
      <c r="C10" s="21" t="s">
        <v>275</v>
      </c>
      <c r="D10" s="21"/>
      <c r="E10" s="21"/>
      <c r="F10" s="24">
        <v>83.33</v>
      </c>
      <c r="G10" s="24">
        <f t="shared" si="0"/>
        <v>99.995999999999995</v>
      </c>
      <c r="H10" s="317"/>
      <c r="I10" s="145">
        <v>100113</v>
      </c>
      <c r="J10" s="192"/>
      <c r="K10" s="193"/>
      <c r="L10" s="194"/>
      <c r="M10" s="201"/>
      <c r="N10" s="212"/>
    </row>
    <row r="11" spans="1:14" ht="15" customHeight="1" x14ac:dyDescent="0.3">
      <c r="A11" s="358" t="s">
        <v>370</v>
      </c>
      <c r="B11" s="359">
        <v>40940</v>
      </c>
      <c r="C11" s="358" t="s">
        <v>369</v>
      </c>
      <c r="D11" s="358"/>
      <c r="E11" s="358" t="s">
        <v>397</v>
      </c>
      <c r="F11" s="361">
        <v>1920</v>
      </c>
      <c r="G11" s="361">
        <f t="shared" si="0"/>
        <v>2304</v>
      </c>
      <c r="H11" s="362"/>
      <c r="I11" s="363">
        <v>100114</v>
      </c>
      <c r="J11" s="192" t="s">
        <v>491</v>
      </c>
      <c r="K11" s="193"/>
      <c r="L11" s="194"/>
      <c r="M11" s="201"/>
      <c r="N11" s="212"/>
    </row>
    <row r="12" spans="1:14" ht="15" customHeight="1" x14ac:dyDescent="0.3">
      <c r="A12" s="326" t="s">
        <v>371</v>
      </c>
      <c r="B12" s="141">
        <v>40941</v>
      </c>
      <c r="C12" s="315" t="s">
        <v>372</v>
      </c>
      <c r="D12" s="315"/>
      <c r="E12" s="119"/>
      <c r="F12" s="25">
        <v>995</v>
      </c>
      <c r="G12" s="24">
        <f t="shared" si="0"/>
        <v>1194</v>
      </c>
      <c r="H12" s="315"/>
      <c r="I12" s="145">
        <v>100115</v>
      </c>
      <c r="J12" s="223">
        <v>477.6</v>
      </c>
      <c r="K12" s="241">
        <v>716.4</v>
      </c>
      <c r="L12" s="226"/>
      <c r="M12" s="227"/>
      <c r="N12" s="228"/>
    </row>
    <row r="13" spans="1:14" ht="15" customHeight="1" x14ac:dyDescent="0.3">
      <c r="A13" s="21" t="s">
        <v>373</v>
      </c>
      <c r="B13" s="140">
        <v>40947</v>
      </c>
      <c r="C13" s="21" t="s">
        <v>374</v>
      </c>
      <c r="D13" s="21"/>
      <c r="E13" s="21"/>
      <c r="F13" s="24">
        <v>3195</v>
      </c>
      <c r="G13" s="24">
        <f t="shared" si="0"/>
        <v>3834</v>
      </c>
      <c r="H13" s="316"/>
      <c r="I13" s="145">
        <v>100116</v>
      </c>
      <c r="J13" s="223">
        <v>1533.6</v>
      </c>
      <c r="K13" s="241">
        <v>2300.4</v>
      </c>
      <c r="L13" s="226"/>
      <c r="M13" s="227"/>
      <c r="N13" s="228"/>
    </row>
    <row r="14" spans="1:14" ht="15" customHeight="1" x14ac:dyDescent="0.3">
      <c r="A14" s="345" t="s">
        <v>376</v>
      </c>
      <c r="B14" s="141">
        <v>40952</v>
      </c>
      <c r="C14" s="345" t="s">
        <v>377</v>
      </c>
      <c r="D14" s="345"/>
      <c r="E14" s="21" t="s">
        <v>403</v>
      </c>
      <c r="F14" s="25">
        <v>1200</v>
      </c>
      <c r="G14" s="24">
        <f t="shared" si="0"/>
        <v>1440</v>
      </c>
      <c r="H14" s="345"/>
      <c r="I14" s="145">
        <v>100117</v>
      </c>
      <c r="J14" s="223">
        <v>571.20000000000005</v>
      </c>
      <c r="K14" s="241">
        <v>868.8</v>
      </c>
      <c r="L14" s="226"/>
      <c r="M14" s="227"/>
      <c r="N14" s="228"/>
    </row>
    <row r="15" spans="1:14" ht="15" customHeight="1" x14ac:dyDescent="0.3">
      <c r="A15" s="21" t="s">
        <v>328</v>
      </c>
      <c r="B15" s="318">
        <v>40940</v>
      </c>
      <c r="C15" s="21" t="s">
        <v>363</v>
      </c>
      <c r="D15" s="319"/>
      <c r="E15" s="21" t="s">
        <v>387</v>
      </c>
      <c r="F15" s="320">
        <v>200</v>
      </c>
      <c r="G15" s="321">
        <f t="shared" si="0"/>
        <v>240</v>
      </c>
      <c r="H15" s="322"/>
      <c r="I15" s="323">
        <v>100118</v>
      </c>
      <c r="J15" s="223"/>
      <c r="K15" s="225"/>
      <c r="L15" s="226"/>
      <c r="M15" s="227"/>
      <c r="N15" s="228"/>
    </row>
    <row r="16" spans="1:14" s="1" customFormat="1" ht="15" customHeight="1" x14ac:dyDescent="0.3">
      <c r="A16" s="364" t="s">
        <v>244</v>
      </c>
      <c r="B16" s="141">
        <v>40959</v>
      </c>
      <c r="C16" s="325" t="s">
        <v>245</v>
      </c>
      <c r="D16" s="325"/>
      <c r="E16" s="21" t="s">
        <v>293</v>
      </c>
      <c r="F16" s="25">
        <v>600</v>
      </c>
      <c r="G16" s="24">
        <f>F16*1.2</f>
        <v>720</v>
      </c>
      <c r="H16" s="325"/>
      <c r="I16" s="145">
        <v>100119</v>
      </c>
      <c r="J16" s="224"/>
      <c r="K16" s="225"/>
      <c r="L16" s="226"/>
      <c r="M16" s="227"/>
      <c r="N16" s="228"/>
    </row>
    <row r="17" spans="1:14" ht="15" customHeight="1" x14ac:dyDescent="0.3">
      <c r="A17" s="21" t="s">
        <v>378</v>
      </c>
      <c r="B17" s="324">
        <v>40963</v>
      </c>
      <c r="C17" s="311" t="s">
        <v>379</v>
      </c>
      <c r="D17" s="311"/>
      <c r="E17" s="311" t="s">
        <v>404</v>
      </c>
      <c r="F17" s="321">
        <v>3790</v>
      </c>
      <c r="G17" s="321">
        <f>F17*1.2</f>
        <v>4548</v>
      </c>
      <c r="H17" s="322"/>
      <c r="I17" s="323">
        <v>100121</v>
      </c>
      <c r="J17" s="223">
        <v>1819.2</v>
      </c>
      <c r="K17" s="241">
        <v>1364.4</v>
      </c>
      <c r="L17" s="242">
        <v>1364.4</v>
      </c>
      <c r="M17" s="200"/>
      <c r="N17" s="211"/>
    </row>
    <row r="18" spans="1:14" ht="15" customHeight="1" x14ac:dyDescent="0.3">
      <c r="A18" s="21" t="s">
        <v>380</v>
      </c>
      <c r="B18" s="324">
        <v>40963</v>
      </c>
      <c r="C18" s="311" t="s">
        <v>381</v>
      </c>
      <c r="D18" s="311"/>
      <c r="E18" s="311" t="s">
        <v>417</v>
      </c>
      <c r="F18" s="321">
        <v>1955</v>
      </c>
      <c r="G18" s="321">
        <f>F18*1.2</f>
        <v>2346</v>
      </c>
      <c r="H18" s="322"/>
      <c r="I18" s="323">
        <v>100122</v>
      </c>
      <c r="J18" s="223">
        <v>720</v>
      </c>
      <c r="K18" s="241">
        <v>922.2</v>
      </c>
      <c r="L18" s="242">
        <v>703.8</v>
      </c>
      <c r="M18" s="201"/>
      <c r="N18" s="212"/>
    </row>
    <row r="19" spans="1:14" ht="15" customHeight="1" x14ac:dyDescent="0.3">
      <c r="A19" s="358" t="s">
        <v>382</v>
      </c>
      <c r="B19" s="446">
        <v>40966</v>
      </c>
      <c r="C19" s="447" t="s">
        <v>383</v>
      </c>
      <c r="D19" s="447"/>
      <c r="E19" s="447" t="s">
        <v>405</v>
      </c>
      <c r="F19" s="448">
        <v>2205</v>
      </c>
      <c r="G19" s="448">
        <f>F19*1.2</f>
        <v>2646</v>
      </c>
      <c r="H19" s="449"/>
      <c r="I19" s="450">
        <v>100123</v>
      </c>
      <c r="J19" s="451">
        <v>995</v>
      </c>
      <c r="K19" s="452">
        <v>1651</v>
      </c>
      <c r="L19" s="453"/>
      <c r="M19" s="454" t="s">
        <v>422</v>
      </c>
      <c r="N19" s="455"/>
    </row>
    <row r="20" spans="1:14" ht="6" customHeight="1" x14ac:dyDescent="0.3">
      <c r="A20" s="457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9"/>
    </row>
    <row r="21" spans="1:14" ht="15" customHeight="1" x14ac:dyDescent="0.3">
      <c r="A21" s="330" t="s">
        <v>244</v>
      </c>
      <c r="B21" s="141">
        <v>40969</v>
      </c>
      <c r="C21" s="330" t="s">
        <v>245</v>
      </c>
      <c r="D21" s="330"/>
      <c r="E21" s="21" t="s">
        <v>293</v>
      </c>
      <c r="F21" s="25">
        <v>600</v>
      </c>
      <c r="G21" s="24">
        <f>F21*1.2</f>
        <v>720</v>
      </c>
      <c r="H21" s="330"/>
      <c r="I21" s="145">
        <v>100120</v>
      </c>
      <c r="J21" s="192"/>
      <c r="K21" s="193"/>
      <c r="L21" s="194"/>
      <c r="M21" s="200"/>
      <c r="N21" s="211"/>
    </row>
    <row r="22" spans="1:14" s="1" customFormat="1" ht="15" customHeight="1" x14ac:dyDescent="0.3">
      <c r="A22" s="364" t="s">
        <v>384</v>
      </c>
      <c r="B22" s="140">
        <v>40969</v>
      </c>
      <c r="C22" s="21"/>
      <c r="D22" s="21"/>
      <c r="E22" s="21" t="s">
        <v>295</v>
      </c>
      <c r="F22" s="24">
        <v>495</v>
      </c>
      <c r="G22" s="24">
        <f>F22*1.2</f>
        <v>594</v>
      </c>
      <c r="H22" s="364"/>
      <c r="I22" s="145">
        <v>100124</v>
      </c>
      <c r="J22" s="223">
        <v>200</v>
      </c>
      <c r="K22" s="225"/>
      <c r="L22" s="226"/>
      <c r="M22" s="227"/>
      <c r="N22" s="228"/>
    </row>
    <row r="23" spans="1:14" ht="15" customHeight="1" x14ac:dyDescent="0.3">
      <c r="A23" s="311" t="s">
        <v>385</v>
      </c>
      <c r="B23" s="324">
        <v>40972</v>
      </c>
      <c r="C23" s="311"/>
      <c r="D23" s="311"/>
      <c r="E23" s="311" t="s">
        <v>295</v>
      </c>
      <c r="F23" s="321">
        <v>245</v>
      </c>
      <c r="G23" s="321">
        <f t="shared" si="0"/>
        <v>294</v>
      </c>
      <c r="H23" s="322"/>
      <c r="I23" s="323">
        <v>100125</v>
      </c>
      <c r="J23" s="192"/>
      <c r="K23" s="193"/>
      <c r="L23" s="194"/>
      <c r="M23" s="201"/>
      <c r="N23" s="212"/>
    </row>
    <row r="24" spans="1:14" ht="15" customHeight="1" x14ac:dyDescent="0.3">
      <c r="A24" s="21" t="s">
        <v>328</v>
      </c>
      <c r="B24" s="140">
        <v>40972</v>
      </c>
      <c r="C24" s="21" t="s">
        <v>363</v>
      </c>
      <c r="D24" s="21"/>
      <c r="E24" s="21" t="s">
        <v>386</v>
      </c>
      <c r="F24" s="25">
        <v>32</v>
      </c>
      <c r="G24" s="24">
        <f>F24*1.2</f>
        <v>38.4</v>
      </c>
      <c r="H24" s="317"/>
      <c r="I24" s="145">
        <v>100126</v>
      </c>
      <c r="J24" s="223"/>
      <c r="K24" s="225"/>
      <c r="L24" s="226"/>
      <c r="M24" s="227"/>
      <c r="N24" s="228"/>
    </row>
    <row r="25" spans="1:14" ht="15" customHeight="1" x14ac:dyDescent="0.3">
      <c r="A25" s="21" t="s">
        <v>388</v>
      </c>
      <c r="B25" s="140">
        <v>40975</v>
      </c>
      <c r="C25" s="21"/>
      <c r="D25" s="21"/>
      <c r="E25" s="21" t="s">
        <v>295</v>
      </c>
      <c r="F25" s="24">
        <v>495</v>
      </c>
      <c r="G25" s="24">
        <f t="shared" ref="G25:G41" si="1">F25*1.2</f>
        <v>594</v>
      </c>
      <c r="H25" s="314"/>
      <c r="I25" s="145">
        <v>100127</v>
      </c>
      <c r="J25" s="223"/>
      <c r="K25" s="193"/>
      <c r="L25" s="194"/>
      <c r="M25" s="201"/>
      <c r="N25" s="212"/>
    </row>
    <row r="26" spans="1:14" ht="15" customHeight="1" x14ac:dyDescent="0.3">
      <c r="A26" s="21" t="s">
        <v>390</v>
      </c>
      <c r="B26" s="140">
        <v>40977</v>
      </c>
      <c r="C26" s="21" t="s">
        <v>275</v>
      </c>
      <c r="D26" s="21"/>
      <c r="E26" s="21"/>
      <c r="F26" s="24">
        <v>95.83</v>
      </c>
      <c r="G26" s="24">
        <f t="shared" si="1"/>
        <v>114.996</v>
      </c>
      <c r="H26" s="317"/>
      <c r="I26" s="145">
        <v>100128</v>
      </c>
      <c r="J26" s="223"/>
      <c r="K26" s="193"/>
      <c r="L26" s="194"/>
      <c r="M26" s="201"/>
      <c r="N26" s="212"/>
    </row>
    <row r="27" spans="1:14" ht="15" customHeight="1" x14ac:dyDescent="0.3">
      <c r="A27" s="358" t="s">
        <v>391</v>
      </c>
      <c r="B27" s="359">
        <v>40988</v>
      </c>
      <c r="C27" s="358" t="s">
        <v>392</v>
      </c>
      <c r="D27" s="358"/>
      <c r="E27" s="360"/>
      <c r="F27" s="361">
        <v>1595</v>
      </c>
      <c r="G27" s="361">
        <f t="shared" si="1"/>
        <v>1914</v>
      </c>
      <c r="H27" s="362"/>
      <c r="I27" s="363">
        <v>100130</v>
      </c>
      <c r="J27" s="192" t="s">
        <v>491</v>
      </c>
      <c r="K27" s="452"/>
      <c r="L27" s="194"/>
      <c r="M27" s="201"/>
      <c r="N27" s="212"/>
    </row>
    <row r="28" spans="1:14" ht="15" customHeight="1" x14ac:dyDescent="0.3">
      <c r="A28" s="358" t="s">
        <v>393</v>
      </c>
      <c r="B28" s="359">
        <v>40995</v>
      </c>
      <c r="C28" s="358" t="s">
        <v>259</v>
      </c>
      <c r="D28" s="358"/>
      <c r="E28" s="360"/>
      <c r="F28" s="361">
        <v>2390</v>
      </c>
      <c r="G28" s="361">
        <f t="shared" si="1"/>
        <v>2868</v>
      </c>
      <c r="H28" s="362"/>
      <c r="I28" s="363">
        <v>100133</v>
      </c>
      <c r="J28" s="192" t="s">
        <v>491</v>
      </c>
      <c r="K28" s="193"/>
      <c r="L28" s="194"/>
      <c r="M28" s="201"/>
      <c r="N28" s="212"/>
    </row>
    <row r="29" spans="1:14" ht="15" customHeight="1" x14ac:dyDescent="0.3">
      <c r="A29" s="329" t="s">
        <v>394</v>
      </c>
      <c r="B29" s="141">
        <v>40995</v>
      </c>
      <c r="C29" s="329" t="s">
        <v>395</v>
      </c>
      <c r="D29" s="329"/>
      <c r="E29" s="119" t="s">
        <v>396</v>
      </c>
      <c r="F29" s="25">
        <v>50</v>
      </c>
      <c r="G29" s="24">
        <f t="shared" si="1"/>
        <v>60</v>
      </c>
      <c r="H29" s="329"/>
      <c r="I29" s="145">
        <v>100131</v>
      </c>
      <c r="J29" s="223"/>
      <c r="K29" s="225"/>
      <c r="L29" s="226"/>
      <c r="M29" s="227"/>
      <c r="N29" s="228"/>
    </row>
    <row r="30" spans="1:14" ht="6" customHeight="1" x14ac:dyDescent="0.3">
      <c r="A30" s="267"/>
      <c r="B30" s="268"/>
      <c r="C30" s="267"/>
      <c r="D30" s="267"/>
      <c r="E30" s="267"/>
      <c r="F30" s="269"/>
      <c r="G30" s="269"/>
      <c r="H30" s="270"/>
      <c r="I30" s="271"/>
      <c r="J30" s="290"/>
      <c r="K30" s="277"/>
      <c r="L30" s="278"/>
      <c r="M30" s="291"/>
      <c r="N30" s="292"/>
    </row>
    <row r="31" spans="1:14" ht="15" customHeight="1" x14ac:dyDescent="0.3">
      <c r="A31" s="332" t="s">
        <v>244</v>
      </c>
      <c r="B31" s="141">
        <v>41000</v>
      </c>
      <c r="C31" s="332" t="s">
        <v>245</v>
      </c>
      <c r="D31" s="332"/>
      <c r="E31" s="21" t="s">
        <v>293</v>
      </c>
      <c r="F31" s="25">
        <v>600</v>
      </c>
      <c r="G31" s="24">
        <f>F31*1.2</f>
        <v>720</v>
      </c>
      <c r="H31" s="332"/>
      <c r="I31" s="145">
        <v>100129</v>
      </c>
      <c r="J31" s="223"/>
      <c r="K31" s="225"/>
      <c r="L31" s="226"/>
      <c r="M31" s="227"/>
      <c r="N31" s="228"/>
    </row>
    <row r="32" spans="1:14" ht="15" customHeight="1" x14ac:dyDescent="0.3">
      <c r="A32" s="364" t="s">
        <v>328</v>
      </c>
      <c r="B32" s="318">
        <v>41004</v>
      </c>
      <c r="C32" s="322" t="s">
        <v>363</v>
      </c>
      <c r="D32" s="319"/>
      <c r="E32" s="319" t="s">
        <v>398</v>
      </c>
      <c r="F32" s="320">
        <v>160</v>
      </c>
      <c r="G32" s="24">
        <f t="shared" si="1"/>
        <v>192</v>
      </c>
      <c r="H32" s="354"/>
      <c r="I32" s="323">
        <v>100133</v>
      </c>
      <c r="J32" s="327">
        <v>96</v>
      </c>
      <c r="K32" s="353">
        <v>96</v>
      </c>
      <c r="L32" s="296"/>
      <c r="M32" s="297"/>
      <c r="N32" s="297"/>
    </row>
    <row r="33" spans="1:14" ht="15" customHeight="1" x14ac:dyDescent="0.3">
      <c r="A33" s="21" t="s">
        <v>399</v>
      </c>
      <c r="B33" s="140">
        <v>41009</v>
      </c>
      <c r="C33" s="21" t="s">
        <v>275</v>
      </c>
      <c r="D33" s="21"/>
      <c r="E33" s="21"/>
      <c r="F33" s="24">
        <v>145.83000000000001</v>
      </c>
      <c r="G33" s="24">
        <f t="shared" si="1"/>
        <v>174.99600000000001</v>
      </c>
      <c r="H33" s="333"/>
      <c r="I33" s="145">
        <v>100134</v>
      </c>
      <c r="J33" s="223"/>
      <c r="K33" s="225"/>
      <c r="L33" s="226"/>
      <c r="M33" s="227"/>
      <c r="N33" s="228"/>
    </row>
    <row r="34" spans="1:14" ht="15" customHeight="1" x14ac:dyDescent="0.3">
      <c r="A34" s="362" t="s">
        <v>458</v>
      </c>
      <c r="B34" s="441">
        <v>41012</v>
      </c>
      <c r="C34" s="362" t="s">
        <v>400</v>
      </c>
      <c r="D34" s="362"/>
      <c r="E34" s="358" t="s">
        <v>459</v>
      </c>
      <c r="F34" s="442">
        <v>2095</v>
      </c>
      <c r="G34" s="361">
        <f t="shared" si="1"/>
        <v>2514</v>
      </c>
      <c r="H34" s="362"/>
      <c r="I34" s="363">
        <v>100135</v>
      </c>
      <c r="J34" s="451">
        <v>1005.6</v>
      </c>
      <c r="K34" s="418">
        <v>1508.4</v>
      </c>
      <c r="L34" s="226"/>
      <c r="M34" s="227"/>
      <c r="N34" s="228"/>
    </row>
    <row r="35" spans="1:14" ht="15" customHeight="1" x14ac:dyDescent="0.3">
      <c r="A35" s="362" t="s">
        <v>401</v>
      </c>
      <c r="B35" s="441">
        <v>41015</v>
      </c>
      <c r="C35" s="362" t="s">
        <v>402</v>
      </c>
      <c r="D35" s="362"/>
      <c r="E35" s="358"/>
      <c r="F35" s="442">
        <v>3235</v>
      </c>
      <c r="G35" s="361">
        <f t="shared" si="1"/>
        <v>3882</v>
      </c>
      <c r="H35" s="362"/>
      <c r="I35" s="363">
        <v>100136</v>
      </c>
      <c r="J35" s="451">
        <v>1552.8</v>
      </c>
      <c r="K35" s="418">
        <v>2329.1999999999998</v>
      </c>
      <c r="L35" s="226"/>
      <c r="M35" s="227"/>
      <c r="N35" s="228"/>
    </row>
    <row r="36" spans="1:14" ht="15" customHeight="1" x14ac:dyDescent="0.3">
      <c r="A36" s="21" t="s">
        <v>373</v>
      </c>
      <c r="B36" s="140">
        <v>41015</v>
      </c>
      <c r="C36" s="21" t="s">
        <v>374</v>
      </c>
      <c r="D36" s="331"/>
      <c r="E36" s="21"/>
      <c r="F36" s="25">
        <v>290</v>
      </c>
      <c r="G36" s="24">
        <f t="shared" si="1"/>
        <v>348</v>
      </c>
      <c r="H36" s="331"/>
      <c r="I36" s="145">
        <v>100137</v>
      </c>
      <c r="J36" s="224"/>
      <c r="K36" s="225"/>
      <c r="L36" s="226"/>
      <c r="M36" s="227"/>
      <c r="N36" s="228"/>
    </row>
    <row r="37" spans="1:14" ht="15" customHeight="1" x14ac:dyDescent="0.3">
      <c r="A37" s="21" t="s">
        <v>328</v>
      </c>
      <c r="B37" s="140">
        <v>41018</v>
      </c>
      <c r="C37" s="21" t="s">
        <v>363</v>
      </c>
      <c r="D37" s="21"/>
      <c r="E37" s="21" t="s">
        <v>406</v>
      </c>
      <c r="F37" s="24">
        <v>441</v>
      </c>
      <c r="G37" s="24">
        <f t="shared" si="1"/>
        <v>529.19999999999993</v>
      </c>
      <c r="H37" s="334"/>
      <c r="I37" s="145">
        <v>100138</v>
      </c>
      <c r="J37" s="223"/>
      <c r="K37" s="225"/>
      <c r="L37" s="226"/>
      <c r="M37" s="227"/>
      <c r="N37" s="228"/>
    </row>
    <row r="38" spans="1:14" ht="15" customHeight="1" x14ac:dyDescent="0.3">
      <c r="A38" s="21" t="s">
        <v>328</v>
      </c>
      <c r="B38" s="140">
        <v>41018</v>
      </c>
      <c r="C38" s="21" t="s">
        <v>363</v>
      </c>
      <c r="D38" s="21"/>
      <c r="E38" s="21" t="s">
        <v>407</v>
      </c>
      <c r="F38" s="24">
        <v>664.33</v>
      </c>
      <c r="G38" s="24">
        <f>F38*1.2</f>
        <v>797.19600000000003</v>
      </c>
      <c r="H38" s="346"/>
      <c r="I38" s="145">
        <v>100139</v>
      </c>
      <c r="J38" s="223">
        <v>259.2</v>
      </c>
      <c r="K38" s="241">
        <v>528</v>
      </c>
      <c r="L38" s="226"/>
      <c r="M38" s="227"/>
      <c r="N38" s="228"/>
    </row>
    <row r="39" spans="1:14" ht="15" customHeight="1" x14ac:dyDescent="0.3">
      <c r="A39" s="358" t="s">
        <v>328</v>
      </c>
      <c r="B39" s="359">
        <v>41018</v>
      </c>
      <c r="C39" s="358" t="s">
        <v>363</v>
      </c>
      <c r="D39" s="358"/>
      <c r="E39" s="358" t="s">
        <v>408</v>
      </c>
      <c r="F39" s="361">
        <v>696</v>
      </c>
      <c r="G39" s="361">
        <f>F39*1.2</f>
        <v>835.19999999999993</v>
      </c>
      <c r="H39" s="362"/>
      <c r="I39" s="363">
        <v>100140</v>
      </c>
      <c r="J39" s="224" t="s">
        <v>491</v>
      </c>
      <c r="K39" s="225"/>
      <c r="L39" s="226"/>
      <c r="M39" s="227"/>
      <c r="N39" s="228"/>
    </row>
    <row r="40" spans="1:14" ht="15" customHeight="1" x14ac:dyDescent="0.3">
      <c r="A40" s="358" t="s">
        <v>328</v>
      </c>
      <c r="B40" s="359">
        <v>41018</v>
      </c>
      <c r="C40" s="358" t="s">
        <v>363</v>
      </c>
      <c r="D40" s="358"/>
      <c r="E40" s="358" t="s">
        <v>409</v>
      </c>
      <c r="F40" s="361">
        <v>736</v>
      </c>
      <c r="G40" s="361">
        <f>F40*1.2</f>
        <v>883.19999999999993</v>
      </c>
      <c r="H40" s="362"/>
      <c r="I40" s="363">
        <v>100141</v>
      </c>
      <c r="J40" s="224" t="s">
        <v>491</v>
      </c>
      <c r="K40" s="225"/>
      <c r="L40" s="226"/>
      <c r="M40" s="227"/>
      <c r="N40" s="228"/>
    </row>
    <row r="41" spans="1:14" ht="15" customHeight="1" x14ac:dyDescent="0.3">
      <c r="A41" s="21" t="s">
        <v>412</v>
      </c>
      <c r="B41" s="140">
        <v>41029</v>
      </c>
      <c r="C41" s="21"/>
      <c r="D41" s="21"/>
      <c r="E41" s="21" t="s">
        <v>295</v>
      </c>
      <c r="F41" s="24">
        <v>495</v>
      </c>
      <c r="G41" s="24">
        <f t="shared" si="1"/>
        <v>594</v>
      </c>
      <c r="H41" s="456"/>
      <c r="I41" s="145">
        <v>100142</v>
      </c>
      <c r="J41" s="223">
        <v>500</v>
      </c>
      <c r="K41" s="241">
        <v>94</v>
      </c>
      <c r="L41" s="226"/>
      <c r="M41" s="227"/>
      <c r="N41" s="228"/>
    </row>
    <row r="42" spans="1:14" ht="15" customHeight="1" x14ac:dyDescent="0.3">
      <c r="A42" s="339" t="s">
        <v>413</v>
      </c>
      <c r="B42" s="338">
        <v>41029</v>
      </c>
      <c r="C42" s="339"/>
      <c r="D42" s="339"/>
      <c r="E42" s="339" t="s">
        <v>295</v>
      </c>
      <c r="F42" s="340">
        <v>245</v>
      </c>
      <c r="G42" s="340">
        <f>F42*1.2</f>
        <v>294</v>
      </c>
      <c r="H42" s="341"/>
      <c r="I42" s="342"/>
      <c r="J42" s="224"/>
      <c r="K42" s="343">
        <v>50</v>
      </c>
      <c r="L42" s="344"/>
      <c r="M42" s="698" t="s">
        <v>420</v>
      </c>
      <c r="N42" s="699"/>
    </row>
    <row r="43" spans="1:14" ht="6" customHeight="1" x14ac:dyDescent="0.3">
      <c r="A43" s="267"/>
      <c r="B43" s="268"/>
      <c r="C43" s="267"/>
      <c r="D43" s="267"/>
      <c r="E43" s="267"/>
      <c r="F43" s="269"/>
      <c r="G43" s="269"/>
      <c r="H43" s="270"/>
      <c r="I43" s="271"/>
      <c r="J43" s="290"/>
      <c r="K43" s="277"/>
      <c r="L43" s="278"/>
      <c r="M43" s="291"/>
      <c r="N43" s="292"/>
    </row>
    <row r="44" spans="1:14" ht="15" customHeight="1" x14ac:dyDescent="0.3">
      <c r="A44" s="21" t="s">
        <v>414</v>
      </c>
      <c r="B44" s="140">
        <v>41032</v>
      </c>
      <c r="C44" s="21" t="s">
        <v>275</v>
      </c>
      <c r="D44" s="21"/>
      <c r="E44" s="21"/>
      <c r="F44" s="24">
        <v>95.83</v>
      </c>
      <c r="G44" s="24">
        <f>F44*1.2</f>
        <v>114.996</v>
      </c>
      <c r="H44" s="333"/>
      <c r="I44" s="145">
        <v>100147</v>
      </c>
      <c r="J44" s="223"/>
      <c r="K44" s="225"/>
      <c r="L44" s="226"/>
      <c r="M44" s="227"/>
      <c r="N44" s="228"/>
    </row>
    <row r="45" spans="1:14" ht="15" customHeight="1" x14ac:dyDescent="0.3">
      <c r="A45" s="364" t="s">
        <v>410</v>
      </c>
      <c r="B45" s="141">
        <v>41035</v>
      </c>
      <c r="C45" s="352" t="s">
        <v>411</v>
      </c>
      <c r="D45" s="352"/>
      <c r="E45" s="21">
        <v>122743</v>
      </c>
      <c r="F45" s="25">
        <v>995</v>
      </c>
      <c r="G45" s="24">
        <f>F45*1.2</f>
        <v>1194</v>
      </c>
      <c r="H45" s="352"/>
      <c r="I45" s="145">
        <v>100148</v>
      </c>
      <c r="J45" s="223">
        <v>477.6</v>
      </c>
      <c r="K45" s="241">
        <v>716.4</v>
      </c>
      <c r="L45" s="226"/>
      <c r="M45" s="227"/>
      <c r="N45" s="228"/>
    </row>
    <row r="46" spans="1:14" ht="15" customHeight="1" x14ac:dyDescent="0.3">
      <c r="A46" s="21" t="s">
        <v>328</v>
      </c>
      <c r="B46" s="140">
        <v>41057</v>
      </c>
      <c r="C46" s="21" t="s">
        <v>363</v>
      </c>
      <c r="D46" s="21"/>
      <c r="E46" s="21" t="s">
        <v>415</v>
      </c>
      <c r="F46" s="24">
        <v>199</v>
      </c>
      <c r="G46" s="24">
        <f t="shared" ref="G46:G53" si="2">F46*1.2</f>
        <v>238.79999999999998</v>
      </c>
      <c r="H46" s="444"/>
      <c r="I46" s="145">
        <v>100149</v>
      </c>
      <c r="J46" s="223">
        <v>95.25</v>
      </c>
      <c r="K46" s="241">
        <v>143.55000000000001</v>
      </c>
      <c r="L46" s="226"/>
      <c r="M46" s="227"/>
      <c r="N46" s="228"/>
    </row>
    <row r="47" spans="1:14" ht="15" customHeight="1" x14ac:dyDescent="0.3">
      <c r="A47" s="351" t="s">
        <v>401</v>
      </c>
      <c r="B47" s="141">
        <v>41057</v>
      </c>
      <c r="C47" s="351" t="s">
        <v>402</v>
      </c>
      <c r="D47" s="351"/>
      <c r="E47" s="21" t="s">
        <v>449</v>
      </c>
      <c r="F47" s="25">
        <v>2000</v>
      </c>
      <c r="G47" s="24">
        <f t="shared" si="2"/>
        <v>2400</v>
      </c>
      <c r="H47" s="351"/>
      <c r="I47" s="145">
        <v>100150</v>
      </c>
      <c r="J47" s="224"/>
      <c r="K47" s="225"/>
      <c r="L47" s="226"/>
      <c r="M47" s="227"/>
      <c r="N47" s="228"/>
    </row>
    <row r="48" spans="1:14" ht="6" customHeight="1" x14ac:dyDescent="0.3">
      <c r="A48" s="270"/>
      <c r="B48" s="336"/>
      <c r="C48" s="270"/>
      <c r="D48" s="270"/>
      <c r="E48" s="267"/>
      <c r="F48" s="275"/>
      <c r="G48" s="269"/>
      <c r="H48" s="270"/>
      <c r="I48" s="271"/>
      <c r="J48" s="272"/>
      <c r="K48" s="269"/>
      <c r="L48" s="273"/>
      <c r="M48" s="267"/>
      <c r="N48" s="274"/>
    </row>
    <row r="49" spans="1:14" ht="15" customHeight="1" x14ac:dyDescent="0.3">
      <c r="A49" s="21" t="s">
        <v>380</v>
      </c>
      <c r="B49" s="324">
        <v>41061</v>
      </c>
      <c r="C49" s="311" t="s">
        <v>381</v>
      </c>
      <c r="D49" s="311"/>
      <c r="E49" s="311"/>
      <c r="F49" s="321">
        <v>45</v>
      </c>
      <c r="G49" s="321">
        <f t="shared" si="2"/>
        <v>54</v>
      </c>
      <c r="H49" s="322"/>
      <c r="I49" s="323">
        <v>100151</v>
      </c>
      <c r="J49" s="223"/>
      <c r="K49" s="225"/>
      <c r="L49" s="242"/>
      <c r="M49" s="201"/>
      <c r="N49" s="212"/>
    </row>
    <row r="50" spans="1:14" ht="15" customHeight="1" x14ac:dyDescent="0.3">
      <c r="A50" s="362" t="s">
        <v>393</v>
      </c>
      <c r="B50" s="441">
        <v>41061</v>
      </c>
      <c r="C50" s="362" t="s">
        <v>419</v>
      </c>
      <c r="D50" s="362"/>
      <c r="E50" s="358"/>
      <c r="F50" s="448">
        <v>45</v>
      </c>
      <c r="G50" s="448">
        <f t="shared" si="2"/>
        <v>54</v>
      </c>
      <c r="H50" s="362"/>
      <c r="I50" s="363">
        <v>100152</v>
      </c>
      <c r="J50" s="224" t="s">
        <v>491</v>
      </c>
      <c r="K50" s="225"/>
      <c r="L50" s="226"/>
      <c r="M50" s="227"/>
      <c r="N50" s="228"/>
    </row>
    <row r="51" spans="1:14" ht="15" customHeight="1" x14ac:dyDescent="0.3">
      <c r="A51" s="21" t="s">
        <v>416</v>
      </c>
      <c r="B51" s="140">
        <v>41065</v>
      </c>
      <c r="C51" s="21" t="s">
        <v>275</v>
      </c>
      <c r="D51" s="21"/>
      <c r="E51" s="21"/>
      <c r="F51" s="321">
        <v>187.5</v>
      </c>
      <c r="G51" s="321">
        <f>F51*1.2</f>
        <v>225</v>
      </c>
      <c r="H51" s="335"/>
      <c r="I51" s="145">
        <v>100153</v>
      </c>
      <c r="J51" s="223"/>
      <c r="K51" s="225"/>
      <c r="L51" s="226"/>
      <c r="M51" s="227"/>
      <c r="N51" s="228"/>
    </row>
    <row r="52" spans="1:14" ht="15" customHeight="1" x14ac:dyDescent="0.3">
      <c r="A52" s="337" t="s">
        <v>418</v>
      </c>
      <c r="B52" s="141">
        <v>41086</v>
      </c>
      <c r="C52" s="337" t="s">
        <v>419</v>
      </c>
      <c r="D52" s="337"/>
      <c r="E52" s="21"/>
      <c r="F52" s="25">
        <v>45</v>
      </c>
      <c r="G52" s="24">
        <v>54</v>
      </c>
      <c r="H52" s="337"/>
      <c r="I52" s="145">
        <v>100154</v>
      </c>
      <c r="J52" s="224"/>
      <c r="K52" s="225"/>
      <c r="L52" s="226"/>
      <c r="M52" s="227"/>
      <c r="N52" s="228"/>
    </row>
    <row r="53" spans="1:14" ht="15" customHeight="1" x14ac:dyDescent="0.3">
      <c r="A53" s="21" t="s">
        <v>328</v>
      </c>
      <c r="B53" s="140">
        <v>41086</v>
      </c>
      <c r="C53" s="21" t="s">
        <v>363</v>
      </c>
      <c r="D53" s="21"/>
      <c r="E53" s="21" t="s">
        <v>423</v>
      </c>
      <c r="F53" s="24">
        <v>446.85</v>
      </c>
      <c r="G53" s="24">
        <f t="shared" si="2"/>
        <v>536.22</v>
      </c>
      <c r="H53" s="355"/>
      <c r="I53" s="145">
        <v>100156</v>
      </c>
      <c r="J53" s="223">
        <v>214.49</v>
      </c>
      <c r="K53" s="241">
        <v>321.73</v>
      </c>
      <c r="L53" s="226"/>
      <c r="M53" s="227"/>
      <c r="N53" s="228"/>
    </row>
    <row r="54" spans="1:14" ht="6" customHeight="1" x14ac:dyDescent="0.3">
      <c r="A54" s="267"/>
      <c r="B54" s="268"/>
      <c r="C54" s="267"/>
      <c r="D54" s="267"/>
      <c r="E54" s="267"/>
      <c r="F54" s="269"/>
      <c r="G54" s="269"/>
      <c r="H54" s="270"/>
      <c r="I54" s="271"/>
      <c r="J54" s="290"/>
      <c r="K54" s="277"/>
      <c r="L54" s="278"/>
      <c r="M54" s="291"/>
      <c r="N54" s="292"/>
    </row>
    <row r="55" spans="1:14" ht="15" customHeight="1" x14ac:dyDescent="0.3">
      <c r="A55" s="21" t="s">
        <v>328</v>
      </c>
      <c r="B55" s="140">
        <v>41091</v>
      </c>
      <c r="C55" s="21" t="s">
        <v>363</v>
      </c>
      <c r="D55" s="21"/>
      <c r="E55" s="21" t="s">
        <v>421</v>
      </c>
      <c r="F55" s="24">
        <v>2500</v>
      </c>
      <c r="G55" s="24">
        <f>F55*1.2</f>
        <v>3000</v>
      </c>
      <c r="H55" s="462"/>
      <c r="I55" s="145">
        <v>100155</v>
      </c>
      <c r="J55" s="223">
        <v>3000</v>
      </c>
      <c r="K55" s="241">
        <v>1500</v>
      </c>
      <c r="L55" s="242">
        <v>1500</v>
      </c>
      <c r="M55" s="227"/>
      <c r="N55" s="228"/>
    </row>
    <row r="56" spans="1:14" ht="15" customHeight="1" x14ac:dyDescent="0.3">
      <c r="A56" s="21" t="s">
        <v>424</v>
      </c>
      <c r="B56" s="140">
        <v>41094</v>
      </c>
      <c r="C56" s="21" t="s">
        <v>425</v>
      </c>
      <c r="D56" s="21"/>
      <c r="E56" s="21" t="s">
        <v>430</v>
      </c>
      <c r="F56" s="24">
        <v>995</v>
      </c>
      <c r="G56" s="24">
        <f>F56*1.2</f>
        <v>1194</v>
      </c>
      <c r="H56" s="364"/>
      <c r="I56" s="145">
        <v>100157</v>
      </c>
      <c r="J56" s="223">
        <v>477.6</v>
      </c>
      <c r="K56" s="241">
        <v>716.4</v>
      </c>
      <c r="L56" s="226"/>
      <c r="M56" s="227"/>
      <c r="N56" s="228"/>
    </row>
    <row r="57" spans="1:14" ht="15" customHeight="1" x14ac:dyDescent="0.3">
      <c r="A57" s="21" t="s">
        <v>426</v>
      </c>
      <c r="B57" s="140">
        <v>41094</v>
      </c>
      <c r="C57" s="21" t="s">
        <v>427</v>
      </c>
      <c r="D57" s="21"/>
      <c r="E57" s="21" t="s">
        <v>431</v>
      </c>
      <c r="F57" s="24">
        <v>800</v>
      </c>
      <c r="G57" s="24">
        <f>F57*1.2</f>
        <v>960</v>
      </c>
      <c r="H57" s="352"/>
      <c r="I57" s="145">
        <v>100158</v>
      </c>
      <c r="J57" s="223">
        <v>480</v>
      </c>
      <c r="K57" s="241">
        <v>480</v>
      </c>
      <c r="L57" s="226"/>
      <c r="M57" s="227"/>
      <c r="N57" s="228"/>
    </row>
    <row r="58" spans="1:14" ht="15" customHeight="1" x14ac:dyDescent="0.3">
      <c r="A58" s="21" t="s">
        <v>428</v>
      </c>
      <c r="B58" s="140">
        <v>41100</v>
      </c>
      <c r="C58" s="21" t="s">
        <v>429</v>
      </c>
      <c r="D58" s="21"/>
      <c r="E58" s="21" t="s">
        <v>445</v>
      </c>
      <c r="F58" s="24">
        <v>300</v>
      </c>
      <c r="G58" s="24">
        <f>F58*1.2</f>
        <v>360</v>
      </c>
      <c r="H58" s="444"/>
      <c r="I58" s="145">
        <v>100159</v>
      </c>
      <c r="J58" s="223">
        <v>360</v>
      </c>
      <c r="K58" s="225"/>
      <c r="L58" s="226"/>
      <c r="M58" s="227"/>
      <c r="N58" s="228"/>
    </row>
    <row r="59" spans="1:14" ht="15" customHeight="1" x14ac:dyDescent="0.3">
      <c r="A59" s="21" t="s">
        <v>328</v>
      </c>
      <c r="B59" s="140">
        <v>41100</v>
      </c>
      <c r="C59" s="21" t="s">
        <v>363</v>
      </c>
      <c r="D59" s="21"/>
      <c r="E59" s="21" t="s">
        <v>432</v>
      </c>
      <c r="F59" s="24">
        <v>198</v>
      </c>
      <c r="G59" s="24">
        <f>F59*1.2</f>
        <v>237.6</v>
      </c>
      <c r="H59" s="348"/>
      <c r="I59" s="145">
        <v>100160</v>
      </c>
      <c r="J59" s="223"/>
      <c r="K59" s="225"/>
      <c r="L59" s="226"/>
      <c r="M59" s="227"/>
      <c r="N59" s="228"/>
    </row>
    <row r="60" spans="1:14" ht="15" customHeight="1" x14ac:dyDescent="0.3">
      <c r="A60" s="21" t="s">
        <v>433</v>
      </c>
      <c r="B60" s="140">
        <v>41100</v>
      </c>
      <c r="C60" s="21" t="s">
        <v>434</v>
      </c>
      <c r="D60" s="21"/>
      <c r="E60" s="21"/>
      <c r="F60" s="24">
        <v>495</v>
      </c>
      <c r="G60" s="24"/>
      <c r="H60" s="349"/>
      <c r="I60" s="145">
        <v>100161</v>
      </c>
      <c r="J60" s="223"/>
      <c r="K60" s="225"/>
      <c r="L60" s="226"/>
      <c r="M60" s="227"/>
      <c r="N60" s="228"/>
    </row>
    <row r="61" spans="1:14" ht="15" customHeight="1" x14ac:dyDescent="0.3">
      <c r="A61" s="21" t="s">
        <v>435</v>
      </c>
      <c r="B61" s="140">
        <v>41100</v>
      </c>
      <c r="C61" s="21" t="s">
        <v>434</v>
      </c>
      <c r="D61" s="21"/>
      <c r="E61" s="21"/>
      <c r="F61" s="24">
        <v>425.53</v>
      </c>
      <c r="G61" s="24"/>
      <c r="H61" s="346"/>
      <c r="I61" s="145">
        <v>100162</v>
      </c>
      <c r="J61" s="223"/>
      <c r="K61" s="225"/>
      <c r="L61" s="226"/>
      <c r="M61" s="227"/>
      <c r="N61" s="228"/>
    </row>
    <row r="62" spans="1:14" ht="15" customHeight="1" x14ac:dyDescent="0.3">
      <c r="A62" s="21" t="s">
        <v>437</v>
      </c>
      <c r="B62" s="140">
        <v>41100</v>
      </c>
      <c r="C62" s="21" t="s">
        <v>434</v>
      </c>
      <c r="D62" s="21"/>
      <c r="E62" s="21"/>
      <c r="F62" s="24">
        <v>474.47</v>
      </c>
      <c r="G62" s="24"/>
      <c r="H62" s="347"/>
      <c r="I62" s="145">
        <v>100163</v>
      </c>
      <c r="J62" s="223"/>
      <c r="K62" s="225"/>
      <c r="L62" s="226"/>
      <c r="M62" s="227"/>
      <c r="N62" s="228"/>
    </row>
    <row r="63" spans="1:14" ht="15" customHeight="1" x14ac:dyDescent="0.3">
      <c r="A63" s="21" t="s">
        <v>436</v>
      </c>
      <c r="B63" s="140">
        <v>41100</v>
      </c>
      <c r="C63" s="21" t="s">
        <v>434</v>
      </c>
      <c r="D63" s="21"/>
      <c r="E63" s="21"/>
      <c r="F63" s="24">
        <v>586.89</v>
      </c>
      <c r="G63" s="24"/>
      <c r="H63" s="350"/>
      <c r="I63" s="145">
        <v>100164</v>
      </c>
      <c r="J63" s="223"/>
      <c r="K63" s="225"/>
      <c r="L63" s="226"/>
      <c r="M63" s="227"/>
      <c r="N63" s="228"/>
    </row>
    <row r="64" spans="1:14" ht="15" customHeight="1" x14ac:dyDescent="0.3">
      <c r="A64" s="21" t="s">
        <v>438</v>
      </c>
      <c r="B64" s="140">
        <v>41100</v>
      </c>
      <c r="C64" s="21" t="s">
        <v>434</v>
      </c>
      <c r="D64" s="21"/>
      <c r="E64" s="21"/>
      <c r="F64" s="24">
        <v>487.45</v>
      </c>
      <c r="G64" s="24"/>
      <c r="H64" s="347"/>
      <c r="I64" s="145">
        <v>100165</v>
      </c>
      <c r="J64" s="223"/>
      <c r="K64" s="225"/>
      <c r="L64" s="226"/>
      <c r="M64" s="227"/>
      <c r="N64" s="228"/>
    </row>
    <row r="65" spans="1:14" ht="15" customHeight="1" x14ac:dyDescent="0.3">
      <c r="A65" s="21" t="s">
        <v>439</v>
      </c>
      <c r="B65" s="140">
        <v>41100</v>
      </c>
      <c r="C65" s="21" t="s">
        <v>434</v>
      </c>
      <c r="D65" s="21"/>
      <c r="E65" s="21"/>
      <c r="F65" s="24">
        <v>576.82000000000005</v>
      </c>
      <c r="G65" s="24"/>
      <c r="H65" s="350"/>
      <c r="I65" s="145">
        <v>100166</v>
      </c>
      <c r="J65" s="223"/>
      <c r="K65" s="225"/>
      <c r="L65" s="226"/>
      <c r="M65" s="227"/>
      <c r="N65" s="228"/>
    </row>
    <row r="66" spans="1:14" ht="15" customHeight="1" x14ac:dyDescent="0.3">
      <c r="A66" s="21" t="s">
        <v>440</v>
      </c>
      <c r="B66" s="140">
        <v>41100</v>
      </c>
      <c r="C66" s="21" t="s">
        <v>434</v>
      </c>
      <c r="D66" s="21"/>
      <c r="E66" s="21"/>
      <c r="F66" s="24">
        <v>508.79</v>
      </c>
      <c r="G66" s="24"/>
      <c r="H66" s="346"/>
      <c r="I66" s="145">
        <v>100167</v>
      </c>
      <c r="J66" s="223"/>
      <c r="K66" s="225"/>
      <c r="L66" s="226"/>
      <c r="M66" s="227"/>
      <c r="N66" s="228"/>
    </row>
    <row r="67" spans="1:14" ht="15" customHeight="1" x14ac:dyDescent="0.3">
      <c r="A67" s="21" t="s">
        <v>441</v>
      </c>
      <c r="B67" s="140">
        <v>41100</v>
      </c>
      <c r="C67" s="21" t="s">
        <v>434</v>
      </c>
      <c r="D67" s="21"/>
      <c r="E67" s="21"/>
      <c r="F67" s="24">
        <v>508.79</v>
      </c>
      <c r="G67" s="24"/>
      <c r="H67" s="346"/>
      <c r="I67" s="145">
        <v>100168</v>
      </c>
      <c r="J67" s="223"/>
      <c r="K67" s="225"/>
      <c r="L67" s="226"/>
      <c r="M67" s="227"/>
      <c r="N67" s="228"/>
    </row>
    <row r="68" spans="1:14" ht="15" customHeight="1" x14ac:dyDescent="0.3">
      <c r="A68" s="440" t="s">
        <v>442</v>
      </c>
      <c r="B68" s="141">
        <v>41101</v>
      </c>
      <c r="C68" s="440" t="s">
        <v>443</v>
      </c>
      <c r="D68" s="440"/>
      <c r="E68" s="21" t="s">
        <v>448</v>
      </c>
      <c r="F68" s="25">
        <v>1800</v>
      </c>
      <c r="G68" s="24">
        <f>F68*1.2</f>
        <v>2160</v>
      </c>
      <c r="H68" s="440"/>
      <c r="I68" s="145">
        <v>100169</v>
      </c>
      <c r="J68" s="223">
        <v>864</v>
      </c>
      <c r="K68" s="241">
        <v>1296</v>
      </c>
      <c r="L68" s="226"/>
      <c r="M68" s="227"/>
      <c r="N68" s="228"/>
    </row>
    <row r="69" spans="1:14" ht="15" customHeight="1" x14ac:dyDescent="0.3">
      <c r="A69" s="21" t="s">
        <v>444</v>
      </c>
      <c r="B69" s="140">
        <v>41102</v>
      </c>
      <c r="C69" s="21" t="s">
        <v>434</v>
      </c>
      <c r="D69" s="21"/>
      <c r="E69" s="21"/>
      <c r="F69" s="24">
        <v>495</v>
      </c>
      <c r="G69" s="24">
        <f>F69*1.2</f>
        <v>594</v>
      </c>
      <c r="H69" s="364"/>
      <c r="I69" s="145">
        <v>100170</v>
      </c>
      <c r="J69" s="223">
        <v>200</v>
      </c>
      <c r="K69" s="225"/>
      <c r="L69" s="226"/>
      <c r="M69" s="227"/>
      <c r="N69" s="228"/>
    </row>
    <row r="70" spans="1:14" ht="15" customHeight="1" x14ac:dyDescent="0.3">
      <c r="A70" s="21" t="s">
        <v>82</v>
      </c>
      <c r="B70" s="140">
        <v>41108</v>
      </c>
      <c r="C70" s="21" t="s">
        <v>172</v>
      </c>
      <c r="D70" s="21"/>
      <c r="E70" s="21" t="s">
        <v>464</v>
      </c>
      <c r="F70" s="24">
        <v>995</v>
      </c>
      <c r="G70" s="24">
        <f>F70*1.2</f>
        <v>1194</v>
      </c>
      <c r="H70" s="462"/>
      <c r="I70" s="145">
        <v>100171</v>
      </c>
      <c r="J70" s="223">
        <v>398</v>
      </c>
      <c r="K70" s="241">
        <v>398</v>
      </c>
      <c r="L70" s="242">
        <v>398</v>
      </c>
      <c r="M70" s="227"/>
      <c r="N70" s="228"/>
    </row>
    <row r="71" spans="1:14" ht="15" customHeight="1" x14ac:dyDescent="0.3">
      <c r="A71" s="21" t="s">
        <v>447</v>
      </c>
      <c r="B71" s="140">
        <v>41113</v>
      </c>
      <c r="C71" s="21" t="s">
        <v>275</v>
      </c>
      <c r="D71" s="21"/>
      <c r="E71" s="21"/>
      <c r="F71" s="24">
        <v>95.83</v>
      </c>
      <c r="G71" s="24">
        <f>F71*1.2</f>
        <v>114.996</v>
      </c>
      <c r="H71" s="352"/>
      <c r="I71" s="145">
        <v>100172</v>
      </c>
      <c r="J71" s="223"/>
      <c r="K71" s="225"/>
      <c r="L71" s="226"/>
      <c r="M71" s="227"/>
      <c r="N71" s="228"/>
    </row>
    <row r="72" spans="1:14" ht="6" customHeight="1" x14ac:dyDescent="0.3">
      <c r="A72" s="267"/>
      <c r="B72" s="268"/>
      <c r="C72" s="267"/>
      <c r="D72" s="267"/>
      <c r="E72" s="267"/>
      <c r="F72" s="269"/>
      <c r="G72" s="269"/>
      <c r="H72" s="270"/>
      <c r="I72" s="271"/>
      <c r="J72" s="290"/>
      <c r="K72" s="277"/>
      <c r="L72" s="278"/>
      <c r="M72" s="291"/>
      <c r="N72" s="292"/>
    </row>
    <row r="73" spans="1:14" ht="15" customHeight="1" x14ac:dyDescent="0.3">
      <c r="A73" s="356" t="s">
        <v>452</v>
      </c>
      <c r="B73" s="141">
        <v>41123</v>
      </c>
      <c r="C73" s="356" t="s">
        <v>275</v>
      </c>
      <c r="D73" s="356"/>
      <c r="E73" s="21"/>
      <c r="F73" s="25">
        <v>116.67</v>
      </c>
      <c r="G73" s="24">
        <f t="shared" ref="G73:G85" si="3">F73*1.2</f>
        <v>140.00399999999999</v>
      </c>
      <c r="H73" s="356"/>
      <c r="I73" s="145">
        <v>100174</v>
      </c>
      <c r="J73" s="224"/>
      <c r="K73" s="225"/>
      <c r="L73" s="226"/>
      <c r="M73" s="227"/>
      <c r="N73" s="228"/>
    </row>
    <row r="74" spans="1:14" ht="15" customHeight="1" x14ac:dyDescent="0.3">
      <c r="A74" s="364" t="s">
        <v>376</v>
      </c>
      <c r="B74" s="141">
        <v>41127</v>
      </c>
      <c r="C74" s="364" t="s">
        <v>377</v>
      </c>
      <c r="D74" s="364"/>
      <c r="E74" s="21" t="s">
        <v>453</v>
      </c>
      <c r="F74" s="25">
        <v>160</v>
      </c>
      <c r="G74" s="24">
        <f t="shared" si="3"/>
        <v>192</v>
      </c>
      <c r="H74" s="364"/>
      <c r="I74" s="145">
        <v>100175</v>
      </c>
      <c r="J74" s="224"/>
      <c r="K74" s="225"/>
      <c r="L74" s="226"/>
      <c r="M74" s="227"/>
      <c r="N74" s="228"/>
    </row>
    <row r="75" spans="1:14" ht="15" customHeight="1" x14ac:dyDescent="0.3">
      <c r="A75" s="445" t="s">
        <v>454</v>
      </c>
      <c r="B75" s="141">
        <v>41140</v>
      </c>
      <c r="C75" s="445" t="s">
        <v>455</v>
      </c>
      <c r="D75" s="445"/>
      <c r="E75" s="21" t="s">
        <v>457</v>
      </c>
      <c r="F75" s="24">
        <v>2795</v>
      </c>
      <c r="G75" s="24">
        <f t="shared" si="3"/>
        <v>3354</v>
      </c>
      <c r="H75" s="445"/>
      <c r="I75" s="145">
        <v>100176</v>
      </c>
      <c r="J75" s="223">
        <v>1341.6</v>
      </c>
      <c r="K75" s="241">
        <v>2012.4</v>
      </c>
      <c r="L75" s="226"/>
      <c r="M75" s="227"/>
      <c r="N75" s="228"/>
    </row>
    <row r="76" spans="1:14" ht="15" customHeight="1" x14ac:dyDescent="0.3">
      <c r="A76" s="362" t="s">
        <v>410</v>
      </c>
      <c r="B76" s="441">
        <v>41140</v>
      </c>
      <c r="C76" s="362" t="s">
        <v>411</v>
      </c>
      <c r="D76" s="362"/>
      <c r="E76" s="358"/>
      <c r="F76" s="442"/>
      <c r="G76" s="361">
        <f t="shared" si="3"/>
        <v>0</v>
      </c>
      <c r="H76" s="362"/>
      <c r="I76" s="363">
        <v>100177</v>
      </c>
      <c r="J76" s="224" t="s">
        <v>494</v>
      </c>
      <c r="K76" s="225"/>
      <c r="L76" s="226"/>
      <c r="M76" s="227"/>
      <c r="N76" s="228"/>
    </row>
    <row r="77" spans="1:14" ht="15" customHeight="1" x14ac:dyDescent="0.3">
      <c r="A77" s="362" t="s">
        <v>197</v>
      </c>
      <c r="B77" s="441">
        <v>41146</v>
      </c>
      <c r="C77" s="362" t="s">
        <v>198</v>
      </c>
      <c r="D77" s="362" t="s">
        <v>199</v>
      </c>
      <c r="E77" s="358" t="s">
        <v>456</v>
      </c>
      <c r="F77" s="443"/>
      <c r="G77" s="361">
        <f t="shared" si="3"/>
        <v>0</v>
      </c>
      <c r="H77" s="362"/>
      <c r="I77" s="363">
        <v>100178</v>
      </c>
      <c r="J77" s="224" t="s">
        <v>494</v>
      </c>
      <c r="K77" s="225"/>
      <c r="L77" s="226"/>
      <c r="M77" s="227"/>
      <c r="N77" s="228"/>
    </row>
    <row r="78" spans="1:14" ht="15" customHeight="1" x14ac:dyDescent="0.3">
      <c r="A78" s="20"/>
      <c r="B78" s="142"/>
      <c r="C78" s="20"/>
      <c r="D78" s="20"/>
      <c r="E78" s="20"/>
      <c r="F78" s="101"/>
      <c r="G78" s="101">
        <f t="shared" si="3"/>
        <v>0</v>
      </c>
      <c r="H78" s="118"/>
      <c r="I78" s="159"/>
      <c r="J78" s="192"/>
      <c r="K78" s="193"/>
      <c r="L78" s="194"/>
      <c r="M78" s="201"/>
      <c r="N78" s="212"/>
    </row>
    <row r="79" spans="1:14" ht="6" customHeight="1" x14ac:dyDescent="0.3">
      <c r="A79" s="267"/>
      <c r="B79" s="268"/>
      <c r="C79" s="267"/>
      <c r="D79" s="267"/>
      <c r="E79" s="267"/>
      <c r="F79" s="269"/>
      <c r="G79" s="269"/>
      <c r="H79" s="270"/>
      <c r="I79" s="271"/>
      <c r="J79" s="290"/>
      <c r="K79" s="277"/>
      <c r="L79" s="278"/>
      <c r="M79" s="291"/>
      <c r="N79" s="292"/>
    </row>
    <row r="80" spans="1:14" ht="15" customHeight="1" x14ac:dyDescent="0.3">
      <c r="A80" s="364" t="s">
        <v>460</v>
      </c>
      <c r="B80" s="141">
        <v>41156</v>
      </c>
      <c r="C80" s="364" t="s">
        <v>275</v>
      </c>
      <c r="D80" s="364"/>
      <c r="E80" s="21"/>
      <c r="F80" s="25">
        <v>100</v>
      </c>
      <c r="G80" s="24">
        <f t="shared" si="3"/>
        <v>120</v>
      </c>
      <c r="H80" s="364"/>
      <c r="I80" s="145">
        <v>100179</v>
      </c>
      <c r="J80" s="192"/>
      <c r="K80" s="193"/>
      <c r="L80" s="194"/>
      <c r="M80" s="201"/>
      <c r="N80" s="212"/>
    </row>
    <row r="81" spans="1:14" ht="15" customHeight="1" x14ac:dyDescent="0.3">
      <c r="A81" s="21" t="s">
        <v>450</v>
      </c>
      <c r="B81" s="140">
        <v>41159</v>
      </c>
      <c r="C81" s="21" t="s">
        <v>275</v>
      </c>
      <c r="D81" s="21"/>
      <c r="E81" s="21" t="s">
        <v>451</v>
      </c>
      <c r="F81" s="24">
        <v>1921.24</v>
      </c>
      <c r="G81" s="24">
        <f t="shared" si="3"/>
        <v>2305.4879999999998</v>
      </c>
      <c r="H81" s="364"/>
      <c r="I81" s="145">
        <v>100173</v>
      </c>
      <c r="J81" s="223"/>
      <c r="K81" s="225"/>
      <c r="L81" s="226"/>
      <c r="M81" s="227"/>
      <c r="N81" s="228"/>
    </row>
    <row r="82" spans="1:14" ht="15" customHeight="1" x14ac:dyDescent="0.3">
      <c r="A82" s="358" t="s">
        <v>461</v>
      </c>
      <c r="B82" s="359">
        <v>41164</v>
      </c>
      <c r="C82" s="358" t="s">
        <v>462</v>
      </c>
      <c r="D82" s="358"/>
      <c r="E82" s="358" t="s">
        <v>463</v>
      </c>
      <c r="F82" s="361"/>
      <c r="G82" s="361">
        <f t="shared" si="3"/>
        <v>0</v>
      </c>
      <c r="H82" s="362"/>
      <c r="I82" s="363">
        <v>100180</v>
      </c>
      <c r="J82" s="224" t="s">
        <v>494</v>
      </c>
      <c r="K82" s="225"/>
      <c r="L82" s="226"/>
      <c r="M82" s="227"/>
      <c r="N82" s="228"/>
    </row>
    <row r="83" spans="1:14" ht="15" customHeight="1" x14ac:dyDescent="0.3">
      <c r="A83" s="365" t="s">
        <v>465</v>
      </c>
      <c r="B83" s="141">
        <v>41166</v>
      </c>
      <c r="C83" s="365" t="s">
        <v>275</v>
      </c>
      <c r="D83" s="365"/>
      <c r="E83" s="21" t="s">
        <v>466</v>
      </c>
      <c r="F83" s="25">
        <v>2500</v>
      </c>
      <c r="G83" s="24">
        <f t="shared" si="3"/>
        <v>3000</v>
      </c>
      <c r="H83" s="365"/>
      <c r="I83" s="145">
        <v>100181</v>
      </c>
      <c r="J83" s="224"/>
      <c r="K83" s="225"/>
      <c r="L83" s="226"/>
      <c r="M83" s="227"/>
      <c r="N83" s="228"/>
    </row>
    <row r="84" spans="1:14" ht="15" customHeight="1" x14ac:dyDescent="0.3">
      <c r="A84" s="21" t="s">
        <v>467</v>
      </c>
      <c r="B84" s="140">
        <v>41169</v>
      </c>
      <c r="C84" s="21" t="s">
        <v>275</v>
      </c>
      <c r="D84" s="21"/>
      <c r="E84" s="21" t="s">
        <v>468</v>
      </c>
      <c r="F84" s="24">
        <v>2020</v>
      </c>
      <c r="G84" s="24">
        <f t="shared" si="3"/>
        <v>2424</v>
      </c>
      <c r="H84" s="365"/>
      <c r="I84" s="145">
        <v>100182</v>
      </c>
      <c r="J84" s="223"/>
      <c r="K84" s="225"/>
      <c r="L84" s="226"/>
      <c r="M84" s="227"/>
      <c r="N84" s="228"/>
    </row>
    <row r="85" spans="1:14" ht="15" customHeight="1" x14ac:dyDescent="0.3">
      <c r="A85" s="21" t="s">
        <v>490</v>
      </c>
      <c r="B85" s="140">
        <v>41177</v>
      </c>
      <c r="C85" s="21" t="s">
        <v>434</v>
      </c>
      <c r="D85" s="118"/>
      <c r="E85" s="20"/>
      <c r="F85" s="25">
        <v>495</v>
      </c>
      <c r="G85" s="24">
        <f t="shared" si="3"/>
        <v>594</v>
      </c>
      <c r="H85" s="366"/>
      <c r="I85" s="145">
        <v>100183</v>
      </c>
      <c r="J85" s="224"/>
      <c r="K85" s="225"/>
      <c r="L85" s="226"/>
      <c r="M85" s="227"/>
      <c r="N85" s="228"/>
    </row>
    <row r="86" spans="1:14" ht="6" customHeight="1" x14ac:dyDescent="0.3">
      <c r="A86" s="267"/>
      <c r="B86" s="268"/>
      <c r="C86" s="267"/>
      <c r="D86" s="267"/>
      <c r="E86" s="267"/>
      <c r="F86" s="269"/>
      <c r="G86" s="269"/>
      <c r="H86" s="270"/>
      <c r="I86" s="271"/>
      <c r="J86" s="290"/>
      <c r="K86" s="277"/>
      <c r="L86" s="278"/>
      <c r="M86" s="291"/>
      <c r="N86" s="292"/>
    </row>
    <row r="87" spans="1:14" ht="15" customHeight="1" x14ac:dyDescent="0.3">
      <c r="A87" s="21" t="s">
        <v>328</v>
      </c>
      <c r="B87" s="140">
        <v>41183</v>
      </c>
      <c r="C87" s="21" t="s">
        <v>363</v>
      </c>
      <c r="D87" s="21"/>
      <c r="E87" s="21" t="s">
        <v>492</v>
      </c>
      <c r="F87" s="24">
        <v>60</v>
      </c>
      <c r="G87" s="24">
        <f>F87*1.2</f>
        <v>72</v>
      </c>
      <c r="H87" s="444"/>
      <c r="I87" s="145">
        <v>100184</v>
      </c>
      <c r="J87" s="223">
        <v>72</v>
      </c>
      <c r="K87" s="225"/>
      <c r="L87" s="226"/>
      <c r="M87" s="227"/>
      <c r="N87" s="228"/>
    </row>
    <row r="88" spans="1:14" ht="15" customHeight="1" x14ac:dyDescent="0.3">
      <c r="A88" s="21" t="s">
        <v>328</v>
      </c>
      <c r="B88" s="140">
        <v>41183</v>
      </c>
      <c r="C88" s="21" t="s">
        <v>363</v>
      </c>
      <c r="D88" s="21"/>
      <c r="E88" s="21" t="s">
        <v>493</v>
      </c>
      <c r="F88" s="24">
        <v>9</v>
      </c>
      <c r="G88" s="24">
        <f>F88*1.2</f>
        <v>10.799999999999999</v>
      </c>
      <c r="H88" s="444"/>
      <c r="I88" s="145">
        <v>100185</v>
      </c>
      <c r="J88" s="223">
        <v>10.8</v>
      </c>
      <c r="K88" s="225"/>
      <c r="L88" s="226"/>
      <c r="M88" s="227"/>
      <c r="N88" s="228"/>
    </row>
    <row r="89" spans="1:14" ht="15" customHeight="1" x14ac:dyDescent="0.3">
      <c r="A89" s="461" t="s">
        <v>495</v>
      </c>
      <c r="B89" s="141">
        <v>41200</v>
      </c>
      <c r="C89" s="461" t="s">
        <v>275</v>
      </c>
      <c r="D89" s="461"/>
      <c r="E89" s="21"/>
      <c r="F89" s="25">
        <v>85.42</v>
      </c>
      <c r="G89" s="24">
        <f>F89*1.2</f>
        <v>102.504</v>
      </c>
      <c r="H89" s="461"/>
      <c r="I89" s="145">
        <v>100186</v>
      </c>
      <c r="J89" s="192"/>
      <c r="K89" s="193"/>
      <c r="L89" s="194"/>
      <c r="M89" s="201"/>
      <c r="N89" s="212"/>
    </row>
    <row r="90" spans="1:14" ht="6" customHeight="1" x14ac:dyDescent="0.3">
      <c r="A90" s="267"/>
      <c r="B90" s="268"/>
      <c r="C90" s="267"/>
      <c r="D90" s="267"/>
      <c r="E90" s="267"/>
      <c r="F90" s="269"/>
      <c r="G90" s="269"/>
      <c r="H90" s="270"/>
      <c r="I90" s="271"/>
      <c r="J90" s="290"/>
      <c r="K90" s="277"/>
      <c r="L90" s="278"/>
      <c r="M90" s="291"/>
      <c r="N90" s="292"/>
    </row>
    <row r="91" spans="1:14" ht="15" customHeight="1" x14ac:dyDescent="0.3">
      <c r="A91" s="21" t="s">
        <v>497</v>
      </c>
      <c r="B91" s="140">
        <v>41222</v>
      </c>
      <c r="C91" s="21" t="s">
        <v>434</v>
      </c>
      <c r="D91" s="21"/>
      <c r="E91" s="21" t="s">
        <v>498</v>
      </c>
      <c r="F91" s="24">
        <v>594</v>
      </c>
      <c r="G91" s="24">
        <v>594</v>
      </c>
      <c r="H91" s="461"/>
      <c r="I91" s="145">
        <v>100187</v>
      </c>
      <c r="J91" s="224"/>
      <c r="K91" s="225"/>
      <c r="L91" s="226"/>
      <c r="M91" s="227"/>
      <c r="N91" s="228"/>
    </row>
    <row r="92" spans="1:14" ht="15" customHeight="1" x14ac:dyDescent="0.3">
      <c r="A92" s="462" t="s">
        <v>504</v>
      </c>
      <c r="B92" s="141">
        <v>41225</v>
      </c>
      <c r="C92" s="462" t="s">
        <v>275</v>
      </c>
      <c r="D92" s="462"/>
      <c r="E92" s="21"/>
      <c r="F92" s="25">
        <v>95.83</v>
      </c>
      <c r="G92" s="24">
        <f>F92*1.2</f>
        <v>114.996</v>
      </c>
      <c r="H92" s="462"/>
      <c r="I92" s="145">
        <v>100188</v>
      </c>
      <c r="J92" s="192"/>
      <c r="K92" s="193"/>
      <c r="L92" s="194"/>
      <c r="M92" s="201"/>
      <c r="N92" s="212"/>
    </row>
    <row r="93" spans="1:14" ht="6" customHeight="1" x14ac:dyDescent="0.3">
      <c r="A93" s="267"/>
      <c r="B93" s="268"/>
      <c r="C93" s="267"/>
      <c r="D93" s="267"/>
      <c r="E93" s="267"/>
      <c r="F93" s="269"/>
      <c r="G93" s="269"/>
      <c r="H93" s="270"/>
      <c r="I93" s="271"/>
      <c r="J93" s="290"/>
      <c r="K93" s="277"/>
      <c r="L93" s="278"/>
      <c r="M93" s="291"/>
      <c r="N93" s="292"/>
    </row>
    <row r="94" spans="1:14" ht="15" customHeight="1" x14ac:dyDescent="0.3">
      <c r="A94" s="21" t="s">
        <v>499</v>
      </c>
      <c r="B94" s="140">
        <v>41255</v>
      </c>
      <c r="C94" s="21" t="s">
        <v>434</v>
      </c>
      <c r="D94" s="21"/>
      <c r="E94" s="21" t="s">
        <v>498</v>
      </c>
      <c r="F94" s="24">
        <v>594</v>
      </c>
      <c r="G94" s="24">
        <v>594</v>
      </c>
      <c r="H94" s="463"/>
      <c r="I94" s="145">
        <v>100189</v>
      </c>
      <c r="J94" s="192"/>
      <c r="K94" s="193"/>
      <c r="L94" s="194"/>
      <c r="M94" s="201"/>
      <c r="N94" s="212"/>
    </row>
    <row r="95" spans="1:14" ht="15" customHeight="1" x14ac:dyDescent="0.3">
      <c r="A95" s="21" t="s">
        <v>500</v>
      </c>
      <c r="B95" s="140">
        <v>41255</v>
      </c>
      <c r="C95" s="21" t="s">
        <v>434</v>
      </c>
      <c r="D95" s="21"/>
      <c r="E95" s="21" t="s">
        <v>501</v>
      </c>
      <c r="F95" s="24">
        <v>495</v>
      </c>
      <c r="G95" s="24">
        <f>F95*1.2</f>
        <v>594</v>
      </c>
      <c r="H95" s="464" t="s">
        <v>502</v>
      </c>
      <c r="I95" s="145">
        <v>100190</v>
      </c>
      <c r="J95" s="192"/>
      <c r="K95" s="193"/>
      <c r="L95" s="194"/>
      <c r="M95" s="201"/>
      <c r="N95" s="212"/>
    </row>
    <row r="96" spans="1:14" ht="15" customHeight="1" x14ac:dyDescent="0.3">
      <c r="A96" s="20"/>
      <c r="B96" s="142"/>
      <c r="C96" s="20"/>
      <c r="D96" s="20"/>
      <c r="E96" s="20"/>
      <c r="F96" s="101"/>
      <c r="G96" s="101">
        <f>F96*1.2</f>
        <v>0</v>
      </c>
      <c r="H96" s="118"/>
      <c r="I96" s="159"/>
      <c r="J96" s="223"/>
      <c r="K96" s="225"/>
      <c r="L96" s="226"/>
      <c r="M96" s="227"/>
      <c r="N96" s="228"/>
    </row>
    <row r="97" spans="1:14" ht="15" customHeight="1" x14ac:dyDescent="0.3">
      <c r="A97" s="118"/>
      <c r="B97" s="166"/>
      <c r="C97" s="118"/>
      <c r="D97" s="118"/>
      <c r="E97" s="20"/>
      <c r="F97" s="160"/>
      <c r="G97" s="101">
        <f>F97*1.2</f>
        <v>0</v>
      </c>
      <c r="H97" s="118"/>
      <c r="I97" s="159"/>
      <c r="J97" s="224"/>
      <c r="K97" s="225"/>
      <c r="L97" s="226"/>
      <c r="M97" s="227"/>
      <c r="N97" s="228"/>
    </row>
    <row r="98" spans="1:14" ht="15" customHeight="1" x14ac:dyDescent="0.3">
      <c r="A98" s="118"/>
      <c r="B98" s="159"/>
      <c r="C98" s="118"/>
      <c r="D98" s="118"/>
      <c r="E98" s="20"/>
      <c r="F98" s="160"/>
      <c r="G98" s="101">
        <f>F98*1.2</f>
        <v>0</v>
      </c>
      <c r="H98" s="118"/>
      <c r="I98" s="159"/>
      <c r="J98" s="224"/>
      <c r="K98" s="225"/>
      <c r="L98" s="226"/>
      <c r="M98" s="227"/>
      <c r="N98" s="228"/>
    </row>
    <row r="99" spans="1:14" ht="15" customHeight="1" x14ac:dyDescent="0.3">
      <c r="A99" s="20"/>
      <c r="B99" s="142"/>
      <c r="C99" s="20"/>
      <c r="D99" s="20"/>
      <c r="E99" s="20"/>
      <c r="F99" s="101"/>
      <c r="G99" s="101">
        <f>F99*1.2</f>
        <v>0</v>
      </c>
      <c r="H99" s="118"/>
      <c r="I99" s="159"/>
      <c r="J99" s="224"/>
      <c r="K99" s="225"/>
      <c r="L99" s="226"/>
      <c r="M99" s="227"/>
      <c r="N99" s="228"/>
    </row>
    <row r="100" spans="1:14" ht="6" customHeight="1" x14ac:dyDescent="0.3">
      <c r="A100" s="267"/>
      <c r="B100" s="268"/>
      <c r="C100" s="267"/>
      <c r="D100" s="267"/>
      <c r="E100" s="267"/>
      <c r="F100" s="269"/>
      <c r="G100" s="269"/>
      <c r="H100" s="270"/>
      <c r="I100" s="271"/>
      <c r="J100" s="290"/>
      <c r="K100" s="277"/>
      <c r="L100" s="278"/>
      <c r="M100" s="291"/>
      <c r="N100" s="292"/>
    </row>
    <row r="101" spans="1:14" ht="15" customHeight="1" x14ac:dyDescent="0.3">
      <c r="A101" s="118"/>
      <c r="B101" s="159"/>
      <c r="C101" s="118"/>
      <c r="D101" s="118"/>
      <c r="E101" s="20"/>
      <c r="F101" s="160"/>
      <c r="G101" s="101">
        <f>F101*1.2</f>
        <v>0</v>
      </c>
      <c r="H101" s="118"/>
      <c r="I101" s="159"/>
      <c r="J101" s="224"/>
      <c r="K101" s="225"/>
      <c r="L101" s="226"/>
      <c r="M101" s="227"/>
      <c r="N101" s="228"/>
    </row>
    <row r="102" spans="1:14" ht="15" customHeight="1" x14ac:dyDescent="0.3">
      <c r="A102" s="20"/>
      <c r="B102" s="142"/>
      <c r="C102" s="20"/>
      <c r="D102" s="20"/>
      <c r="E102" s="20"/>
      <c r="F102" s="101"/>
      <c r="G102" s="101">
        <f>F102*1.2</f>
        <v>0</v>
      </c>
      <c r="H102" s="118"/>
      <c r="I102" s="159"/>
      <c r="J102" s="224"/>
      <c r="K102" s="225"/>
      <c r="L102" s="226"/>
      <c r="M102" s="227"/>
      <c r="N102" s="228"/>
    </row>
    <row r="103" spans="1:14" ht="15" customHeight="1" x14ac:dyDescent="0.3">
      <c r="A103" s="118"/>
      <c r="B103" s="159"/>
      <c r="C103" s="118"/>
      <c r="D103" s="118"/>
      <c r="E103" s="20"/>
      <c r="F103" s="160"/>
      <c r="G103" s="101">
        <f>F103*1.2</f>
        <v>0</v>
      </c>
      <c r="H103" s="118"/>
      <c r="I103" s="159"/>
      <c r="J103" s="224"/>
      <c r="K103" s="225"/>
      <c r="L103" s="226"/>
      <c r="M103" s="227"/>
      <c r="N103" s="228"/>
    </row>
    <row r="104" spans="1:14" ht="15" customHeight="1" x14ac:dyDescent="0.3">
      <c r="A104" s="20"/>
      <c r="B104" s="142"/>
      <c r="C104" s="20"/>
      <c r="D104" s="20"/>
      <c r="E104" s="20"/>
      <c r="F104" s="101"/>
      <c r="G104" s="101">
        <f t="shared" ref="G104:G109" si="4">F104*1.2</f>
        <v>0</v>
      </c>
      <c r="H104" s="118"/>
      <c r="I104" s="159"/>
      <c r="J104" s="224"/>
      <c r="K104" s="225"/>
      <c r="L104" s="226"/>
      <c r="M104" s="227"/>
      <c r="N104" s="228"/>
    </row>
    <row r="105" spans="1:14" ht="15" customHeight="1" x14ac:dyDescent="0.3">
      <c r="A105" s="118"/>
      <c r="B105" s="159"/>
      <c r="C105" s="118"/>
      <c r="D105" s="118"/>
      <c r="E105" s="20"/>
      <c r="F105" s="160"/>
      <c r="G105" s="101">
        <f t="shared" si="4"/>
        <v>0</v>
      </c>
      <c r="H105" s="118"/>
      <c r="I105" s="159"/>
      <c r="J105" s="224"/>
      <c r="K105" s="225"/>
      <c r="L105" s="226"/>
      <c r="M105" s="227"/>
      <c r="N105" s="228"/>
    </row>
    <row r="106" spans="1:14" ht="15" customHeight="1" x14ac:dyDescent="0.3">
      <c r="A106" s="20"/>
      <c r="B106" s="142"/>
      <c r="C106" s="20"/>
      <c r="D106" s="20"/>
      <c r="E106" s="20"/>
      <c r="F106" s="101"/>
      <c r="G106" s="101">
        <f t="shared" si="4"/>
        <v>0</v>
      </c>
      <c r="H106" s="118"/>
      <c r="I106" s="159"/>
      <c r="J106" s="224"/>
      <c r="K106" s="225"/>
      <c r="L106" s="226"/>
      <c r="M106" s="227"/>
      <c r="N106" s="228"/>
    </row>
    <row r="107" spans="1:14" ht="15" customHeight="1" x14ac:dyDescent="0.3">
      <c r="A107" s="118"/>
      <c r="B107" s="159"/>
      <c r="C107" s="118"/>
      <c r="D107" s="118"/>
      <c r="E107" s="20"/>
      <c r="F107" s="160"/>
      <c r="G107" s="101">
        <f t="shared" si="4"/>
        <v>0</v>
      </c>
      <c r="H107" s="118"/>
      <c r="I107" s="159"/>
      <c r="J107" s="224"/>
      <c r="K107" s="225"/>
      <c r="L107" s="226"/>
      <c r="M107" s="227"/>
      <c r="N107" s="228"/>
    </row>
    <row r="108" spans="1:14" ht="15" customHeight="1" x14ac:dyDescent="0.3">
      <c r="A108" s="20"/>
      <c r="B108" s="142"/>
      <c r="C108" s="20"/>
      <c r="D108" s="20"/>
      <c r="E108" s="20"/>
      <c r="F108" s="101"/>
      <c r="G108" s="101">
        <f t="shared" si="4"/>
        <v>0</v>
      </c>
      <c r="H108" s="118"/>
      <c r="I108" s="159"/>
      <c r="J108" s="224"/>
      <c r="K108" s="225"/>
      <c r="L108" s="226"/>
      <c r="M108" s="227"/>
      <c r="N108" s="228"/>
    </row>
    <row r="109" spans="1:14" ht="15" customHeight="1" x14ac:dyDescent="0.3">
      <c r="A109" s="118"/>
      <c r="B109" s="159"/>
      <c r="C109" s="118"/>
      <c r="D109" s="118"/>
      <c r="E109" s="20"/>
      <c r="F109" s="160"/>
      <c r="G109" s="101">
        <f t="shared" si="4"/>
        <v>0</v>
      </c>
      <c r="H109" s="118"/>
      <c r="I109" s="159"/>
      <c r="J109" s="224"/>
      <c r="K109" s="225"/>
      <c r="L109" s="226"/>
      <c r="M109" s="227"/>
      <c r="N109" s="228"/>
    </row>
    <row r="110" spans="1:14" ht="19.5" customHeight="1" x14ac:dyDescent="0.3">
      <c r="A110" s="88"/>
      <c r="B110" s="89"/>
      <c r="C110" s="88"/>
      <c r="D110" s="88"/>
      <c r="E110" s="90"/>
      <c r="F110" s="91"/>
      <c r="G110" s="91"/>
      <c r="H110" s="88"/>
      <c r="I110" s="89"/>
      <c r="J110" s="196"/>
      <c r="K110" s="197"/>
      <c r="L110" s="198"/>
      <c r="M110" s="202"/>
      <c r="N110" s="213"/>
    </row>
    <row r="111" spans="1:14" s="18" customFormat="1" ht="19.5" customHeight="1" x14ac:dyDescent="0.3">
      <c r="A111" s="82"/>
      <c r="B111" s="83"/>
      <c r="C111" s="84"/>
      <c r="D111" s="84"/>
      <c r="E111" s="85"/>
      <c r="F111" s="460">
        <v>16652</v>
      </c>
      <c r="G111" s="460" t="s">
        <v>496</v>
      </c>
      <c r="H111" s="195"/>
      <c r="I111" s="83"/>
    </row>
  </sheetData>
  <mergeCells count="2">
    <mergeCell ref="A2:N2"/>
    <mergeCell ref="M42:N42"/>
  </mergeCells>
  <pageMargins left="0.23622047244094491" right="0.23622047244094491" top="0.74803149606299213" bottom="0.74803149606299213" header="0.31496062992125984" footer="0.31496062992125984"/>
  <pageSetup paperSize="9" scale="6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opLeftCell="A19" zoomScale="75" zoomScaleNormal="75" workbookViewId="0">
      <selection activeCell="A69" sqref="A69"/>
    </sheetView>
  </sheetViews>
  <sheetFormatPr defaultColWidth="9.109375" defaultRowHeight="14.4" x14ac:dyDescent="0.3"/>
  <cols>
    <col min="1" max="1" width="29.77734375" style="15" bestFit="1" customWidth="1"/>
    <col min="2" max="2" width="7.44140625" style="17" bestFit="1" customWidth="1"/>
    <col min="3" max="3" width="13.33203125" style="15" bestFit="1" customWidth="1"/>
    <col min="4" max="4" width="14.44140625" style="15" bestFit="1" customWidth="1"/>
    <col min="5" max="5" width="27.21875" style="1" customWidth="1"/>
    <col min="6" max="6" width="12.33203125" style="19" bestFit="1" customWidth="1"/>
    <col min="7" max="7" width="12.6640625" style="19" bestFit="1" customWidth="1"/>
    <col min="8" max="8" width="32.33203125" style="3" bestFit="1" customWidth="1"/>
    <col min="9" max="9" width="12.88671875" style="111" customWidth="1"/>
    <col min="10" max="11" width="13.5546875" style="15" customWidth="1"/>
    <col min="12" max="12" width="13.44140625" style="15" customWidth="1"/>
    <col min="13" max="14" width="10.44140625" style="1" bestFit="1" customWidth="1"/>
    <col min="15" max="16384" width="9.109375" style="15"/>
  </cols>
  <sheetData>
    <row r="1" spans="1:14" s="17" customFormat="1" x14ac:dyDescent="0.3">
      <c r="A1" s="203" t="s">
        <v>0</v>
      </c>
      <c r="B1" s="203" t="s">
        <v>222</v>
      </c>
      <c r="C1" s="203" t="s">
        <v>1</v>
      </c>
      <c r="D1" s="203" t="s">
        <v>21</v>
      </c>
      <c r="E1" s="204" t="s">
        <v>22</v>
      </c>
      <c r="F1" s="205" t="s">
        <v>2</v>
      </c>
      <c r="G1" s="205" t="s">
        <v>283</v>
      </c>
      <c r="H1" s="206" t="s">
        <v>5</v>
      </c>
      <c r="I1" s="206" t="s">
        <v>192</v>
      </c>
      <c r="J1" s="203" t="s">
        <v>277</v>
      </c>
      <c r="K1" s="203" t="s">
        <v>279</v>
      </c>
      <c r="L1" s="203" t="s">
        <v>278</v>
      </c>
      <c r="M1" s="258" t="s">
        <v>280</v>
      </c>
      <c r="N1" s="258" t="s">
        <v>288</v>
      </c>
    </row>
    <row r="2" spans="1:14" ht="25.8" x14ac:dyDescent="0.3">
      <c r="A2" s="696">
        <v>2011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</row>
    <row r="3" spans="1:14" ht="15" customHeight="1" x14ac:dyDescent="0.3">
      <c r="A3" s="57" t="s">
        <v>271</v>
      </c>
      <c r="B3" s="243">
        <v>40738</v>
      </c>
      <c r="C3" s="57" t="s">
        <v>272</v>
      </c>
      <c r="D3" s="57"/>
      <c r="E3" s="57"/>
      <c r="F3" s="244">
        <v>536.5</v>
      </c>
      <c r="G3" s="244">
        <f>F3*1.2</f>
        <v>643.79999999999995</v>
      </c>
      <c r="H3" s="55" t="s">
        <v>273</v>
      </c>
      <c r="I3" s="56">
        <v>100044</v>
      </c>
      <c r="J3" s="222">
        <v>257.52</v>
      </c>
      <c r="K3" s="245"/>
      <c r="L3" s="246">
        <v>386.28</v>
      </c>
      <c r="M3" s="259" t="s">
        <v>281</v>
      </c>
      <c r="N3" s="262" t="s">
        <v>289</v>
      </c>
    </row>
    <row r="4" spans="1:14" ht="15" customHeight="1" x14ac:dyDescent="0.3">
      <c r="A4" s="21" t="s">
        <v>274</v>
      </c>
      <c r="B4" s="140">
        <v>40740</v>
      </c>
      <c r="C4" s="21" t="s">
        <v>275</v>
      </c>
      <c r="D4" s="21"/>
      <c r="E4" s="21" t="s">
        <v>295</v>
      </c>
      <c r="F4" s="24">
        <v>245</v>
      </c>
      <c r="G4" s="24">
        <f>F4*1.2</f>
        <v>294</v>
      </c>
      <c r="H4" s="231" t="s">
        <v>276</v>
      </c>
      <c r="I4" s="145">
        <v>100045</v>
      </c>
      <c r="J4" s="192"/>
      <c r="K4" s="193"/>
      <c r="L4" s="194"/>
      <c r="M4" s="227" t="s">
        <v>282</v>
      </c>
      <c r="N4" s="228" t="s">
        <v>289</v>
      </c>
    </row>
    <row r="5" spans="1:14" ht="15" customHeight="1" x14ac:dyDescent="0.3">
      <c r="A5" s="21" t="s">
        <v>284</v>
      </c>
      <c r="B5" s="140">
        <v>40740</v>
      </c>
      <c r="C5" s="21" t="s">
        <v>275</v>
      </c>
      <c r="D5" s="21"/>
      <c r="E5" s="21" t="s">
        <v>295</v>
      </c>
      <c r="F5" s="24">
        <v>51.67</v>
      </c>
      <c r="G5" s="24">
        <f>F5*1.2</f>
        <v>62.003999999999998</v>
      </c>
      <c r="H5" s="231" t="s">
        <v>285</v>
      </c>
      <c r="I5" s="145">
        <v>100046</v>
      </c>
      <c r="J5" s="192"/>
      <c r="K5" s="193"/>
      <c r="L5" s="194"/>
      <c r="M5" s="227" t="s">
        <v>282</v>
      </c>
      <c r="N5" s="228" t="s">
        <v>289</v>
      </c>
    </row>
    <row r="6" spans="1:14" ht="15" customHeight="1" x14ac:dyDescent="0.3">
      <c r="A6" s="21" t="s">
        <v>286</v>
      </c>
      <c r="B6" s="140">
        <v>40742</v>
      </c>
      <c r="C6" s="21" t="s">
        <v>287</v>
      </c>
      <c r="D6" s="21"/>
      <c r="E6" s="21"/>
      <c r="F6" s="24">
        <v>689</v>
      </c>
      <c r="G6" s="24">
        <f>F6*1.2</f>
        <v>826.8</v>
      </c>
      <c r="H6" s="240" t="s">
        <v>273</v>
      </c>
      <c r="I6" s="145">
        <v>100047</v>
      </c>
      <c r="J6" s="223">
        <v>330.72</v>
      </c>
      <c r="K6" s="241"/>
      <c r="L6" s="242">
        <v>496.08</v>
      </c>
      <c r="M6" s="227" t="s">
        <v>281</v>
      </c>
      <c r="N6" s="228" t="s">
        <v>289</v>
      </c>
    </row>
    <row r="7" spans="1:14" ht="6" customHeight="1" x14ac:dyDescent="0.3">
      <c r="A7" s="267"/>
      <c r="B7" s="268"/>
      <c r="C7" s="267"/>
      <c r="D7" s="267"/>
      <c r="E7" s="267"/>
      <c r="F7" s="269"/>
      <c r="G7" s="269"/>
      <c r="H7" s="270"/>
      <c r="I7" s="271"/>
      <c r="J7" s="276"/>
      <c r="K7" s="277"/>
      <c r="L7" s="278"/>
      <c r="M7" s="267"/>
      <c r="N7" s="274"/>
    </row>
    <row r="8" spans="1:14" ht="15" customHeight="1" x14ac:dyDescent="0.3">
      <c r="A8" s="254" t="s">
        <v>164</v>
      </c>
      <c r="B8" s="141">
        <v>40757</v>
      </c>
      <c r="C8" s="254" t="s">
        <v>292</v>
      </c>
      <c r="D8" s="254"/>
      <c r="E8" s="21" t="s">
        <v>299</v>
      </c>
      <c r="F8" s="25">
        <v>2400</v>
      </c>
      <c r="G8" s="24">
        <f t="shared" ref="G8:G20" si="0">F8*1.2</f>
        <v>2880</v>
      </c>
      <c r="H8" s="254" t="s">
        <v>322</v>
      </c>
      <c r="I8" s="145">
        <v>100049</v>
      </c>
      <c r="J8" s="223">
        <v>800</v>
      </c>
      <c r="K8" s="241">
        <v>800</v>
      </c>
      <c r="L8" s="242">
        <v>800</v>
      </c>
      <c r="M8" s="227" t="s">
        <v>281</v>
      </c>
      <c r="N8" s="228" t="s">
        <v>289</v>
      </c>
    </row>
    <row r="9" spans="1:14" ht="15" customHeight="1" x14ac:dyDescent="0.3">
      <c r="A9" s="21" t="s">
        <v>244</v>
      </c>
      <c r="B9" s="140">
        <v>40770</v>
      </c>
      <c r="C9" s="21" t="s">
        <v>245</v>
      </c>
      <c r="D9" s="21"/>
      <c r="E9" s="21" t="s">
        <v>27</v>
      </c>
      <c r="F9" s="24">
        <v>2400</v>
      </c>
      <c r="G9" s="24">
        <f t="shared" si="0"/>
        <v>2880</v>
      </c>
      <c r="H9" s="239"/>
      <c r="I9" s="145">
        <v>100050</v>
      </c>
      <c r="J9" s="223">
        <v>2400</v>
      </c>
      <c r="K9" s="193"/>
      <c r="L9" s="194"/>
      <c r="M9" s="227" t="s">
        <v>281</v>
      </c>
      <c r="N9" s="228" t="s">
        <v>289</v>
      </c>
    </row>
    <row r="10" spans="1:14" ht="15" customHeight="1" x14ac:dyDescent="0.3">
      <c r="A10" s="21" t="s">
        <v>244</v>
      </c>
      <c r="B10" s="140">
        <v>40770</v>
      </c>
      <c r="C10" s="21" t="s">
        <v>245</v>
      </c>
      <c r="D10" s="21"/>
      <c r="E10" s="21" t="s">
        <v>293</v>
      </c>
      <c r="F10" s="24">
        <v>600</v>
      </c>
      <c r="G10" s="24">
        <f t="shared" si="0"/>
        <v>720</v>
      </c>
      <c r="H10" s="252"/>
      <c r="I10" s="145">
        <v>100051</v>
      </c>
      <c r="J10" s="192"/>
      <c r="K10" s="193"/>
      <c r="L10" s="194"/>
      <c r="M10" s="227" t="s">
        <v>282</v>
      </c>
      <c r="N10" s="228" t="s">
        <v>289</v>
      </c>
    </row>
    <row r="11" spans="1:14" ht="15" customHeight="1" x14ac:dyDescent="0.3">
      <c r="A11" s="21" t="s">
        <v>294</v>
      </c>
      <c r="B11" s="140">
        <v>40770</v>
      </c>
      <c r="C11" s="21" t="s">
        <v>294</v>
      </c>
      <c r="D11" s="21"/>
      <c r="E11" s="21" t="s">
        <v>295</v>
      </c>
      <c r="F11" s="24">
        <v>245</v>
      </c>
      <c r="G11" s="24">
        <f t="shared" si="0"/>
        <v>294</v>
      </c>
      <c r="H11" s="231"/>
      <c r="I11" s="145">
        <v>100052</v>
      </c>
      <c r="J11" s="223">
        <v>245</v>
      </c>
      <c r="K11" s="193"/>
      <c r="L11" s="194"/>
      <c r="M11" s="227" t="s">
        <v>282</v>
      </c>
      <c r="N11" s="228" t="s">
        <v>289</v>
      </c>
    </row>
    <row r="12" spans="1:14" ht="15" customHeight="1" x14ac:dyDescent="0.3">
      <c r="A12" s="21" t="s">
        <v>296</v>
      </c>
      <c r="B12" s="140">
        <v>40785</v>
      </c>
      <c r="C12" s="21" t="s">
        <v>296</v>
      </c>
      <c r="D12" s="21"/>
      <c r="E12" s="21" t="s">
        <v>295</v>
      </c>
      <c r="F12" s="24">
        <v>245</v>
      </c>
      <c r="G12" s="24">
        <f t="shared" si="0"/>
        <v>294</v>
      </c>
      <c r="H12" s="231"/>
      <c r="I12" s="145">
        <v>100053</v>
      </c>
      <c r="J12" s="223">
        <v>245</v>
      </c>
      <c r="K12" s="193"/>
      <c r="L12" s="194"/>
      <c r="M12" s="227" t="s">
        <v>282</v>
      </c>
      <c r="N12" s="228" t="s">
        <v>289</v>
      </c>
    </row>
    <row r="13" spans="1:14" ht="15" customHeight="1" x14ac:dyDescent="0.3">
      <c r="A13" s="21" t="s">
        <v>297</v>
      </c>
      <c r="B13" s="140">
        <v>40780</v>
      </c>
      <c r="C13" s="21" t="s">
        <v>298</v>
      </c>
      <c r="D13" s="21"/>
      <c r="E13" s="21"/>
      <c r="F13" s="24">
        <v>38</v>
      </c>
      <c r="G13" s="24">
        <f>F13*1.2</f>
        <v>45.6</v>
      </c>
      <c r="H13" s="251" t="s">
        <v>273</v>
      </c>
      <c r="I13" s="145">
        <v>100054</v>
      </c>
      <c r="J13" s="192"/>
      <c r="K13" s="193"/>
      <c r="L13" s="194"/>
      <c r="M13" s="227" t="s">
        <v>281</v>
      </c>
      <c r="N13" s="228" t="s">
        <v>289</v>
      </c>
    </row>
    <row r="14" spans="1:14" ht="6" customHeight="1" x14ac:dyDescent="0.3">
      <c r="A14" s="267"/>
      <c r="B14" s="268"/>
      <c r="C14" s="267"/>
      <c r="D14" s="267"/>
      <c r="E14" s="267"/>
      <c r="F14" s="269"/>
      <c r="G14" s="269"/>
      <c r="H14" s="270"/>
      <c r="I14" s="271"/>
      <c r="J14" s="276"/>
      <c r="K14" s="277"/>
      <c r="L14" s="278"/>
      <c r="M14" s="267"/>
      <c r="N14" s="274"/>
    </row>
    <row r="15" spans="1:14" ht="15" customHeight="1" x14ac:dyDescent="0.3">
      <c r="A15" s="253" t="s">
        <v>159</v>
      </c>
      <c r="B15" s="141">
        <v>40788</v>
      </c>
      <c r="C15" s="253" t="s">
        <v>300</v>
      </c>
      <c r="D15" s="253" t="s">
        <v>160</v>
      </c>
      <c r="E15" s="119" t="s">
        <v>161</v>
      </c>
      <c r="F15" s="25">
        <v>995</v>
      </c>
      <c r="G15" s="24">
        <f t="shared" si="0"/>
        <v>1194</v>
      </c>
      <c r="H15" s="253" t="s">
        <v>301</v>
      </c>
      <c r="I15" s="145">
        <v>100055</v>
      </c>
      <c r="J15" s="223">
        <v>1194</v>
      </c>
      <c r="K15" s="225"/>
      <c r="L15" s="226"/>
      <c r="M15" s="227" t="s">
        <v>282</v>
      </c>
      <c r="N15" s="228" t="s">
        <v>289</v>
      </c>
    </row>
    <row r="16" spans="1:14" ht="15" customHeight="1" x14ac:dyDescent="0.3">
      <c r="A16" s="21" t="s">
        <v>302</v>
      </c>
      <c r="B16" s="140">
        <v>40792</v>
      </c>
      <c r="C16" s="21" t="s">
        <v>275</v>
      </c>
      <c r="D16" s="21"/>
      <c r="E16" s="21" t="s">
        <v>295</v>
      </c>
      <c r="F16" s="24">
        <v>86</v>
      </c>
      <c r="G16" s="24">
        <f t="shared" si="0"/>
        <v>103.2</v>
      </c>
      <c r="H16" s="255" t="s">
        <v>262</v>
      </c>
      <c r="I16" s="145">
        <v>100056</v>
      </c>
      <c r="J16" s="223">
        <v>86</v>
      </c>
      <c r="K16" s="225"/>
      <c r="L16" s="226"/>
      <c r="M16" s="227" t="s">
        <v>282</v>
      </c>
      <c r="N16" s="228" t="s">
        <v>289</v>
      </c>
    </row>
    <row r="17" spans="1:14" s="257" customFormat="1" ht="15" customHeight="1" x14ac:dyDescent="0.3">
      <c r="A17" s="255" t="s">
        <v>303</v>
      </c>
      <c r="B17" s="141">
        <v>40793</v>
      </c>
      <c r="C17" s="255" t="s">
        <v>304</v>
      </c>
      <c r="D17" s="255"/>
      <c r="E17" s="21"/>
      <c r="F17" s="25">
        <v>50</v>
      </c>
      <c r="G17" s="24">
        <f t="shared" si="0"/>
        <v>60</v>
      </c>
      <c r="H17" s="255" t="s">
        <v>305</v>
      </c>
      <c r="I17" s="145">
        <v>100057</v>
      </c>
      <c r="J17" s="223"/>
      <c r="K17" s="241"/>
      <c r="L17" s="242"/>
      <c r="M17" s="227" t="s">
        <v>281</v>
      </c>
      <c r="N17" s="228" t="s">
        <v>289</v>
      </c>
    </row>
    <row r="18" spans="1:14" ht="15" customHeight="1" x14ac:dyDescent="0.3">
      <c r="A18" s="21" t="s">
        <v>208</v>
      </c>
      <c r="B18" s="140">
        <v>40799</v>
      </c>
      <c r="C18" s="21" t="s">
        <v>306</v>
      </c>
      <c r="D18" s="21"/>
      <c r="E18" s="21" t="s">
        <v>375</v>
      </c>
      <c r="F18" s="24">
        <v>7080</v>
      </c>
      <c r="G18" s="24">
        <f t="shared" si="0"/>
        <v>8496</v>
      </c>
      <c r="H18" s="310" t="s">
        <v>307</v>
      </c>
      <c r="I18" s="145">
        <v>100058</v>
      </c>
      <c r="J18" s="223">
        <v>3500</v>
      </c>
      <c r="K18" s="241">
        <v>2400</v>
      </c>
      <c r="L18" s="242">
        <v>2596</v>
      </c>
      <c r="M18" s="227" t="s">
        <v>282</v>
      </c>
      <c r="N18" s="228" t="s">
        <v>289</v>
      </c>
    </row>
    <row r="19" spans="1:14" ht="15" customHeight="1" x14ac:dyDescent="0.3">
      <c r="A19" s="255" t="s">
        <v>309</v>
      </c>
      <c r="B19" s="141">
        <v>40801</v>
      </c>
      <c r="C19" s="255" t="s">
        <v>275</v>
      </c>
      <c r="D19" s="255"/>
      <c r="E19" s="21"/>
      <c r="F19" s="25">
        <v>143.33000000000001</v>
      </c>
      <c r="G19" s="24">
        <f t="shared" si="0"/>
        <v>171.99600000000001</v>
      </c>
      <c r="H19" s="255" t="s">
        <v>310</v>
      </c>
      <c r="I19" s="145">
        <v>100059</v>
      </c>
      <c r="J19" s="224"/>
      <c r="K19" s="225"/>
      <c r="L19" s="226"/>
      <c r="M19" s="227" t="s">
        <v>282</v>
      </c>
      <c r="N19" s="228" t="s">
        <v>289</v>
      </c>
    </row>
    <row r="20" spans="1:14" ht="15" customHeight="1" x14ac:dyDescent="0.3">
      <c r="A20" s="21" t="s">
        <v>312</v>
      </c>
      <c r="B20" s="140">
        <v>40813</v>
      </c>
      <c r="C20" s="21" t="s">
        <v>313</v>
      </c>
      <c r="D20" s="21"/>
      <c r="E20" s="21" t="s">
        <v>295</v>
      </c>
      <c r="F20" s="24">
        <v>245</v>
      </c>
      <c r="G20" s="24">
        <f t="shared" si="0"/>
        <v>294</v>
      </c>
      <c r="H20" s="248"/>
      <c r="I20" s="145">
        <v>100061</v>
      </c>
      <c r="J20" s="223">
        <v>245</v>
      </c>
      <c r="K20" s="225"/>
      <c r="L20" s="226"/>
      <c r="M20" s="227" t="s">
        <v>282</v>
      </c>
      <c r="N20" s="228" t="s">
        <v>289</v>
      </c>
    </row>
    <row r="21" spans="1:14" s="257" customFormat="1" ht="15" customHeight="1" x14ac:dyDescent="0.3">
      <c r="A21" s="21" t="s">
        <v>297</v>
      </c>
      <c r="B21" s="140">
        <v>40815</v>
      </c>
      <c r="C21" s="21" t="s">
        <v>298</v>
      </c>
      <c r="D21" s="21"/>
      <c r="E21" s="21"/>
      <c r="F21" s="24">
        <v>100</v>
      </c>
      <c r="G21" s="24">
        <f>F21*1.2</f>
        <v>120</v>
      </c>
      <c r="H21" s="255" t="s">
        <v>273</v>
      </c>
      <c r="I21" s="145">
        <v>100062</v>
      </c>
      <c r="J21" s="223"/>
      <c r="K21" s="241"/>
      <c r="L21" s="242"/>
      <c r="M21" s="227" t="s">
        <v>282</v>
      </c>
      <c r="N21" s="228" t="s">
        <v>289</v>
      </c>
    </row>
    <row r="22" spans="1:14" ht="6" customHeight="1" x14ac:dyDescent="0.3">
      <c r="A22" s="270"/>
      <c r="B22" s="271"/>
      <c r="C22" s="270"/>
      <c r="D22" s="270"/>
      <c r="E22" s="267"/>
      <c r="F22" s="275"/>
      <c r="G22" s="269"/>
      <c r="H22" s="270"/>
      <c r="I22" s="271"/>
      <c r="J22" s="272"/>
      <c r="K22" s="269"/>
      <c r="L22" s="273"/>
      <c r="M22" s="267"/>
      <c r="N22" s="274"/>
    </row>
    <row r="23" spans="1:14" ht="15" customHeight="1" x14ac:dyDescent="0.3">
      <c r="A23" s="265" t="s">
        <v>314</v>
      </c>
      <c r="B23" s="141">
        <v>40821</v>
      </c>
      <c r="C23" s="265" t="s">
        <v>315</v>
      </c>
      <c r="D23" s="265"/>
      <c r="E23" s="21"/>
      <c r="F23" s="25">
        <v>2195</v>
      </c>
      <c r="G23" s="24">
        <f t="shared" ref="G23:G29" si="1">F23*1.2</f>
        <v>2634</v>
      </c>
      <c r="H23" s="265"/>
      <c r="I23" s="145">
        <v>100063</v>
      </c>
      <c r="J23" s="223">
        <v>878</v>
      </c>
      <c r="K23" s="241">
        <v>878</v>
      </c>
      <c r="L23" s="242">
        <v>439</v>
      </c>
      <c r="M23" s="227" t="s">
        <v>282</v>
      </c>
      <c r="N23" s="228" t="s">
        <v>289</v>
      </c>
    </row>
    <row r="24" spans="1:14" ht="15" customHeight="1" x14ac:dyDescent="0.3">
      <c r="A24" s="21" t="s">
        <v>318</v>
      </c>
      <c r="B24" s="140">
        <v>40828</v>
      </c>
      <c r="C24" s="21" t="s">
        <v>318</v>
      </c>
      <c r="D24" s="21"/>
      <c r="E24" s="21" t="s">
        <v>295</v>
      </c>
      <c r="F24" s="24">
        <v>245</v>
      </c>
      <c r="G24" s="24">
        <f t="shared" si="1"/>
        <v>294</v>
      </c>
      <c r="H24" s="253"/>
      <c r="I24" s="145">
        <v>100064</v>
      </c>
      <c r="J24" s="224"/>
      <c r="K24" s="225"/>
      <c r="L24" s="226"/>
      <c r="M24" s="227" t="s">
        <v>282</v>
      </c>
      <c r="N24" s="228" t="s">
        <v>289</v>
      </c>
    </row>
    <row r="25" spans="1:14" ht="15" customHeight="1" x14ac:dyDescent="0.3">
      <c r="A25" s="256" t="s">
        <v>316</v>
      </c>
      <c r="B25" s="141">
        <v>40823</v>
      </c>
      <c r="C25" s="256" t="s">
        <v>320</v>
      </c>
      <c r="D25" s="256"/>
      <c r="E25" s="21"/>
      <c r="F25" s="25">
        <v>240</v>
      </c>
      <c r="G25" s="24">
        <f t="shared" si="1"/>
        <v>288</v>
      </c>
      <c r="H25" s="256"/>
      <c r="I25" s="145">
        <v>100065</v>
      </c>
      <c r="J25" s="224"/>
      <c r="K25" s="225"/>
      <c r="L25" s="226"/>
      <c r="M25" s="227" t="s">
        <v>282</v>
      </c>
      <c r="N25" s="228" t="s">
        <v>289</v>
      </c>
    </row>
    <row r="26" spans="1:14" ht="15" customHeight="1" x14ac:dyDescent="0.3">
      <c r="A26" s="21" t="s">
        <v>317</v>
      </c>
      <c r="B26" s="140">
        <v>40823</v>
      </c>
      <c r="C26" s="21" t="s">
        <v>319</v>
      </c>
      <c r="D26" s="21"/>
      <c r="E26" s="21"/>
      <c r="F26" s="24">
        <v>240</v>
      </c>
      <c r="G26" s="24">
        <f t="shared" si="1"/>
        <v>288</v>
      </c>
      <c r="H26" s="265"/>
      <c r="I26" s="145">
        <v>100066</v>
      </c>
      <c r="J26" s="223"/>
      <c r="K26" s="241"/>
      <c r="L26" s="242"/>
      <c r="M26" s="227" t="s">
        <v>282</v>
      </c>
      <c r="N26" s="228" t="s">
        <v>289</v>
      </c>
    </row>
    <row r="27" spans="1:14" ht="15" customHeight="1" x14ac:dyDescent="0.3">
      <c r="A27" s="21" t="s">
        <v>244</v>
      </c>
      <c r="B27" s="140">
        <v>40827</v>
      </c>
      <c r="C27" s="21" t="s">
        <v>245</v>
      </c>
      <c r="D27" s="21"/>
      <c r="E27" s="21" t="s">
        <v>293</v>
      </c>
      <c r="F27" s="24">
        <v>600</v>
      </c>
      <c r="G27" s="24">
        <f t="shared" si="1"/>
        <v>720</v>
      </c>
      <c r="H27" s="256"/>
      <c r="I27" s="145">
        <v>100067</v>
      </c>
      <c r="J27" s="192"/>
      <c r="K27" s="193"/>
      <c r="L27" s="194"/>
      <c r="M27" s="227" t="s">
        <v>282</v>
      </c>
      <c r="N27" s="228" t="s">
        <v>289</v>
      </c>
    </row>
    <row r="28" spans="1:14" ht="15" customHeight="1" x14ac:dyDescent="0.3">
      <c r="A28" s="264" t="s">
        <v>244</v>
      </c>
      <c r="B28" s="141">
        <v>40828</v>
      </c>
      <c r="C28" s="264" t="s">
        <v>245</v>
      </c>
      <c r="D28" s="264"/>
      <c r="E28" s="21"/>
      <c r="F28" s="25">
        <v>1750</v>
      </c>
      <c r="G28" s="24">
        <f t="shared" si="1"/>
        <v>2100</v>
      </c>
      <c r="H28" s="264"/>
      <c r="I28" s="145">
        <v>100068</v>
      </c>
      <c r="J28" s="224"/>
      <c r="K28" s="225"/>
      <c r="L28" s="226"/>
      <c r="M28" s="227" t="s">
        <v>282</v>
      </c>
      <c r="N28" s="228" t="s">
        <v>289</v>
      </c>
    </row>
    <row r="29" spans="1:14" s="257" customFormat="1" ht="15" customHeight="1" x14ac:dyDescent="0.3">
      <c r="A29" s="255" t="s">
        <v>321</v>
      </c>
      <c r="B29" s="141">
        <v>40788</v>
      </c>
      <c r="C29" s="255" t="s">
        <v>298</v>
      </c>
      <c r="D29" s="255"/>
      <c r="E29" s="119"/>
      <c r="F29" s="25">
        <v>170</v>
      </c>
      <c r="G29" s="24">
        <f t="shared" si="1"/>
        <v>204</v>
      </c>
      <c r="H29" s="255" t="s">
        <v>273</v>
      </c>
      <c r="I29" s="145">
        <v>100069</v>
      </c>
      <c r="J29" s="223">
        <v>204</v>
      </c>
      <c r="K29" s="241"/>
      <c r="L29" s="242"/>
      <c r="M29" s="227" t="s">
        <v>282</v>
      </c>
      <c r="N29" s="228" t="s">
        <v>289</v>
      </c>
    </row>
    <row r="30" spans="1:14" ht="6" customHeight="1" x14ac:dyDescent="0.3">
      <c r="A30" s="267"/>
      <c r="B30" s="268"/>
      <c r="C30" s="267"/>
      <c r="D30" s="267"/>
      <c r="E30" s="267"/>
      <c r="F30" s="269"/>
      <c r="G30" s="269"/>
      <c r="H30" s="270"/>
      <c r="I30" s="271"/>
      <c r="J30" s="272"/>
      <c r="K30" s="269"/>
      <c r="L30" s="273"/>
      <c r="M30" s="267"/>
      <c r="N30" s="274"/>
    </row>
    <row r="31" spans="1:14" s="257" customFormat="1" ht="15" customHeight="1" x14ac:dyDescent="0.3">
      <c r="A31" s="255" t="s">
        <v>323</v>
      </c>
      <c r="B31" s="141">
        <v>40853</v>
      </c>
      <c r="C31" s="255" t="s">
        <v>275</v>
      </c>
      <c r="D31" s="255"/>
      <c r="E31" s="21"/>
      <c r="F31" s="25">
        <v>120.83</v>
      </c>
      <c r="G31" s="24">
        <f t="shared" ref="G31:G43" si="2">F31*1.2</f>
        <v>144.99599999999998</v>
      </c>
      <c r="H31" s="255" t="s">
        <v>325</v>
      </c>
      <c r="I31" s="145">
        <v>100070</v>
      </c>
      <c r="J31" s="223"/>
      <c r="K31" s="241"/>
      <c r="L31" s="242"/>
      <c r="M31" s="227" t="s">
        <v>282</v>
      </c>
      <c r="N31" s="228" t="s">
        <v>289</v>
      </c>
    </row>
    <row r="32" spans="1:14" s="257" customFormat="1" ht="15" customHeight="1" x14ac:dyDescent="0.3">
      <c r="A32" s="255" t="s">
        <v>324</v>
      </c>
      <c r="B32" s="141">
        <v>40853</v>
      </c>
      <c r="C32" s="255" t="s">
        <v>275</v>
      </c>
      <c r="D32" s="255"/>
      <c r="E32" s="21"/>
      <c r="F32" s="25">
        <v>125</v>
      </c>
      <c r="G32" s="24">
        <f t="shared" si="2"/>
        <v>150</v>
      </c>
      <c r="H32" s="255" t="s">
        <v>326</v>
      </c>
      <c r="I32" s="145">
        <v>100071</v>
      </c>
      <c r="J32" s="223"/>
      <c r="K32" s="241"/>
      <c r="L32" s="242"/>
      <c r="M32" s="227" t="s">
        <v>282</v>
      </c>
      <c r="N32" s="228" t="s">
        <v>289</v>
      </c>
    </row>
    <row r="33" spans="1:15" ht="15" customHeight="1" x14ac:dyDescent="0.3">
      <c r="A33" s="293" t="s">
        <v>327</v>
      </c>
      <c r="B33" s="141">
        <v>40855</v>
      </c>
      <c r="C33" s="293" t="s">
        <v>332</v>
      </c>
      <c r="D33" s="293"/>
      <c r="E33" s="21"/>
      <c r="F33" s="25">
        <v>2795</v>
      </c>
      <c r="G33" s="24">
        <f t="shared" si="2"/>
        <v>3354</v>
      </c>
      <c r="H33" s="293"/>
      <c r="I33" s="145">
        <v>100072</v>
      </c>
      <c r="J33" s="223">
        <v>1341.6</v>
      </c>
      <c r="K33" s="241">
        <v>1006.2</v>
      </c>
      <c r="L33" s="242">
        <v>1006.2</v>
      </c>
      <c r="M33" s="227" t="s">
        <v>282</v>
      </c>
      <c r="N33" s="228" t="s">
        <v>289</v>
      </c>
      <c r="O33" s="15" t="s">
        <v>337</v>
      </c>
    </row>
    <row r="34" spans="1:15" ht="15" customHeight="1" x14ac:dyDescent="0.3">
      <c r="A34" s="21" t="s">
        <v>328</v>
      </c>
      <c r="B34" s="140">
        <v>40857</v>
      </c>
      <c r="C34" s="21" t="s">
        <v>298</v>
      </c>
      <c r="D34" s="21"/>
      <c r="E34" s="21" t="s">
        <v>329</v>
      </c>
      <c r="F34" s="24">
        <v>334</v>
      </c>
      <c r="G34" s="24">
        <f t="shared" si="2"/>
        <v>400.8</v>
      </c>
      <c r="H34" s="317" t="s">
        <v>329</v>
      </c>
      <c r="I34" s="145">
        <v>100073</v>
      </c>
      <c r="J34" s="223">
        <v>128</v>
      </c>
      <c r="K34" s="241">
        <v>114</v>
      </c>
      <c r="L34" s="242">
        <v>92</v>
      </c>
      <c r="M34" s="227" t="s">
        <v>282</v>
      </c>
      <c r="N34" s="228" t="s">
        <v>289</v>
      </c>
    </row>
    <row r="35" spans="1:15" s="257" customFormat="1" ht="15" customHeight="1" x14ac:dyDescent="0.3">
      <c r="A35" s="255" t="s">
        <v>330</v>
      </c>
      <c r="B35" s="141">
        <v>40864</v>
      </c>
      <c r="C35" s="255"/>
      <c r="D35" s="255"/>
      <c r="E35" s="21" t="s">
        <v>295</v>
      </c>
      <c r="F35" s="25">
        <v>245</v>
      </c>
      <c r="G35" s="24">
        <f t="shared" si="2"/>
        <v>294</v>
      </c>
      <c r="H35" s="255"/>
      <c r="I35" s="145">
        <v>100074</v>
      </c>
      <c r="J35" s="223"/>
      <c r="K35" s="241"/>
      <c r="L35" s="242"/>
      <c r="M35" s="227" t="s">
        <v>282</v>
      </c>
      <c r="N35" s="228" t="s">
        <v>289</v>
      </c>
    </row>
    <row r="36" spans="1:15" s="257" customFormat="1" ht="15" customHeight="1" x14ac:dyDescent="0.3">
      <c r="A36" s="21" t="s">
        <v>331</v>
      </c>
      <c r="B36" s="140">
        <v>40864</v>
      </c>
      <c r="C36" s="21"/>
      <c r="D36" s="21"/>
      <c r="E36" s="21" t="s">
        <v>295</v>
      </c>
      <c r="F36" s="24">
        <v>245</v>
      </c>
      <c r="G36" s="24">
        <f t="shared" si="2"/>
        <v>294</v>
      </c>
      <c r="H36" s="255"/>
      <c r="I36" s="145">
        <v>100075</v>
      </c>
      <c r="J36" s="223"/>
      <c r="K36" s="241"/>
      <c r="L36" s="242"/>
      <c r="M36" s="227" t="s">
        <v>282</v>
      </c>
      <c r="N36" s="228" t="s">
        <v>289</v>
      </c>
    </row>
    <row r="37" spans="1:15" s="1" customFormat="1" ht="15" customHeight="1" x14ac:dyDescent="0.3">
      <c r="A37" s="21" t="s">
        <v>333</v>
      </c>
      <c r="B37" s="140">
        <v>40864</v>
      </c>
      <c r="C37" s="21" t="s">
        <v>298</v>
      </c>
      <c r="D37" s="21"/>
      <c r="E37" s="21"/>
      <c r="F37" s="24">
        <v>38</v>
      </c>
      <c r="G37" s="24">
        <f t="shared" si="2"/>
        <v>45.6</v>
      </c>
      <c r="H37" s="256" t="s">
        <v>273</v>
      </c>
      <c r="I37" s="145">
        <v>100076</v>
      </c>
      <c r="J37" s="224"/>
      <c r="K37" s="225"/>
      <c r="L37" s="226"/>
      <c r="M37" s="227" t="s">
        <v>282</v>
      </c>
      <c r="N37" s="228" t="s">
        <v>289</v>
      </c>
    </row>
    <row r="38" spans="1:15" s="1" customFormat="1" ht="15" customHeight="1" x14ac:dyDescent="0.3">
      <c r="A38" s="21" t="s">
        <v>334</v>
      </c>
      <c r="B38" s="140">
        <v>40864</v>
      </c>
      <c r="C38" s="21" t="s">
        <v>298</v>
      </c>
      <c r="D38" s="21"/>
      <c r="E38" s="21"/>
      <c r="F38" s="24">
        <v>39</v>
      </c>
      <c r="G38" s="24">
        <f t="shared" si="2"/>
        <v>46.8</v>
      </c>
      <c r="H38" s="293" t="s">
        <v>273</v>
      </c>
      <c r="I38" s="145">
        <v>100077</v>
      </c>
      <c r="J38" s="224"/>
      <c r="K38" s="225"/>
      <c r="L38" s="226"/>
      <c r="M38" s="227" t="s">
        <v>282</v>
      </c>
      <c r="N38" s="228" t="s">
        <v>289</v>
      </c>
    </row>
    <row r="39" spans="1:15" ht="15" customHeight="1" x14ac:dyDescent="0.3">
      <c r="A39" s="288" t="s">
        <v>244</v>
      </c>
      <c r="B39" s="141">
        <v>40876</v>
      </c>
      <c r="C39" s="288" t="s">
        <v>245</v>
      </c>
      <c r="D39" s="288"/>
      <c r="E39" s="21" t="s">
        <v>293</v>
      </c>
      <c r="F39" s="25">
        <v>600</v>
      </c>
      <c r="G39" s="24">
        <f t="shared" si="2"/>
        <v>720</v>
      </c>
      <c r="H39" s="288"/>
      <c r="I39" s="145">
        <v>100078</v>
      </c>
      <c r="J39" s="224"/>
      <c r="K39" s="225"/>
      <c r="L39" s="226"/>
      <c r="M39" s="227" t="s">
        <v>282</v>
      </c>
      <c r="N39" s="228" t="s">
        <v>289</v>
      </c>
    </row>
    <row r="40" spans="1:15" ht="15" customHeight="1" x14ac:dyDescent="0.3">
      <c r="A40" s="21" t="s">
        <v>244</v>
      </c>
      <c r="B40" s="140">
        <v>40876</v>
      </c>
      <c r="C40" s="21" t="s">
        <v>245</v>
      </c>
      <c r="D40" s="21"/>
      <c r="E40" s="21" t="s">
        <v>335</v>
      </c>
      <c r="F40" s="24">
        <v>1000</v>
      </c>
      <c r="G40" s="24">
        <f t="shared" si="2"/>
        <v>1200</v>
      </c>
      <c r="H40" s="281"/>
      <c r="I40" s="145">
        <v>100079</v>
      </c>
      <c r="J40" s="224"/>
      <c r="K40" s="225"/>
      <c r="L40" s="226"/>
      <c r="M40" s="227" t="s">
        <v>282</v>
      </c>
      <c r="N40" s="228" t="s">
        <v>289</v>
      </c>
    </row>
    <row r="41" spans="1:15" ht="15" customHeight="1" x14ac:dyDescent="0.3">
      <c r="A41" s="281" t="s">
        <v>244</v>
      </c>
      <c r="B41" s="141">
        <v>40876</v>
      </c>
      <c r="C41" s="281" t="s">
        <v>245</v>
      </c>
      <c r="D41" s="281"/>
      <c r="E41" s="21" t="s">
        <v>336</v>
      </c>
      <c r="F41" s="25">
        <v>725</v>
      </c>
      <c r="G41" s="24">
        <f t="shared" si="2"/>
        <v>870</v>
      </c>
      <c r="H41" s="281"/>
      <c r="I41" s="145">
        <v>100080</v>
      </c>
      <c r="J41" s="224"/>
      <c r="K41" s="225"/>
      <c r="L41" s="226"/>
      <c r="M41" s="227" t="s">
        <v>282</v>
      </c>
      <c r="N41" s="228" t="s">
        <v>289</v>
      </c>
    </row>
    <row r="42" spans="1:15" ht="15" customHeight="1" x14ac:dyDescent="0.3">
      <c r="A42" s="289" t="s">
        <v>303</v>
      </c>
      <c r="B42" s="140">
        <v>40872</v>
      </c>
      <c r="C42" s="21" t="s">
        <v>304</v>
      </c>
      <c r="D42" s="21"/>
      <c r="E42" s="21"/>
      <c r="F42" s="24">
        <v>500</v>
      </c>
      <c r="G42" s="24">
        <f t="shared" si="2"/>
        <v>600</v>
      </c>
      <c r="H42" s="289"/>
      <c r="I42" s="145">
        <v>100081</v>
      </c>
      <c r="J42" s="223">
        <v>250</v>
      </c>
      <c r="K42" s="241">
        <v>250</v>
      </c>
      <c r="L42" s="226"/>
      <c r="M42" s="227" t="s">
        <v>282</v>
      </c>
      <c r="N42" s="228" t="s">
        <v>289</v>
      </c>
    </row>
    <row r="43" spans="1:15" ht="15" customHeight="1" x14ac:dyDescent="0.3">
      <c r="A43" s="281" t="s">
        <v>244</v>
      </c>
      <c r="B43" s="141">
        <v>40876</v>
      </c>
      <c r="C43" s="281" t="s">
        <v>245</v>
      </c>
      <c r="D43" s="281"/>
      <c r="E43" s="21" t="s">
        <v>293</v>
      </c>
      <c r="F43" s="25">
        <v>600</v>
      </c>
      <c r="G43" s="24">
        <f t="shared" si="2"/>
        <v>720</v>
      </c>
      <c r="H43" s="281"/>
      <c r="I43" s="145">
        <v>100082</v>
      </c>
      <c r="J43" s="224"/>
      <c r="K43" s="225"/>
      <c r="L43" s="226"/>
      <c r="M43" s="227" t="s">
        <v>282</v>
      </c>
      <c r="N43" s="228" t="s">
        <v>289</v>
      </c>
    </row>
    <row r="44" spans="1:15" ht="6" customHeight="1" x14ac:dyDescent="0.3">
      <c r="A44" s="270"/>
      <c r="B44" s="268"/>
      <c r="C44" s="267"/>
      <c r="D44" s="267"/>
      <c r="E44" s="267"/>
      <c r="F44" s="269"/>
      <c r="G44" s="269"/>
      <c r="H44" s="270"/>
      <c r="I44" s="271"/>
      <c r="J44" s="272"/>
      <c r="K44" s="269"/>
      <c r="L44" s="273"/>
      <c r="M44" s="267"/>
      <c r="N44" s="274"/>
    </row>
    <row r="45" spans="1:15" s="1" customFormat="1" ht="15" customHeight="1" x14ac:dyDescent="0.3">
      <c r="A45" s="21" t="s">
        <v>338</v>
      </c>
      <c r="B45" s="140">
        <v>40878</v>
      </c>
      <c r="C45" s="21" t="s">
        <v>298</v>
      </c>
      <c r="D45" s="21"/>
      <c r="E45" s="21"/>
      <c r="F45" s="24">
        <v>199</v>
      </c>
      <c r="G45" s="24">
        <f t="shared" ref="G45:G69" si="3">F45*1.2</f>
        <v>238.79999999999998</v>
      </c>
      <c r="H45" s="293" t="s">
        <v>273</v>
      </c>
      <c r="I45" s="145">
        <v>100083</v>
      </c>
      <c r="J45" s="223">
        <v>95.52</v>
      </c>
      <c r="K45" s="225"/>
      <c r="L45" s="242">
        <v>143.28</v>
      </c>
      <c r="M45" s="227" t="s">
        <v>282</v>
      </c>
      <c r="N45" s="228" t="s">
        <v>289</v>
      </c>
    </row>
    <row r="46" spans="1:15" s="1" customFormat="1" ht="15" customHeight="1" x14ac:dyDescent="0.3">
      <c r="A46" s="21" t="s">
        <v>339</v>
      </c>
      <c r="B46" s="140">
        <v>40878</v>
      </c>
      <c r="C46" s="21" t="s">
        <v>298</v>
      </c>
      <c r="D46" s="21"/>
      <c r="E46" s="21"/>
      <c r="F46" s="24">
        <v>68</v>
      </c>
      <c r="G46" s="24">
        <f>F46*1.2</f>
        <v>81.599999999999994</v>
      </c>
      <c r="H46" s="293" t="s">
        <v>273</v>
      </c>
      <c r="I46" s="145">
        <v>100084</v>
      </c>
      <c r="J46" s="224"/>
      <c r="K46" s="225"/>
      <c r="L46" s="226"/>
      <c r="M46" s="227" t="s">
        <v>282</v>
      </c>
      <c r="N46" s="228" t="s">
        <v>289</v>
      </c>
    </row>
    <row r="47" spans="1:15" s="1" customFormat="1" ht="15" customHeight="1" x14ac:dyDescent="0.3">
      <c r="A47" s="283" t="s">
        <v>340</v>
      </c>
      <c r="B47" s="141">
        <v>40883</v>
      </c>
      <c r="C47" s="283" t="s">
        <v>275</v>
      </c>
      <c r="D47" s="283"/>
      <c r="E47" s="21"/>
      <c r="F47" s="25">
        <v>75</v>
      </c>
      <c r="G47" s="24">
        <f>F47*1.2</f>
        <v>90</v>
      </c>
      <c r="H47" s="283"/>
      <c r="I47" s="145">
        <v>100085</v>
      </c>
      <c r="J47" s="224"/>
      <c r="K47" s="225"/>
      <c r="L47" s="226"/>
      <c r="M47" s="227" t="s">
        <v>282</v>
      </c>
      <c r="N47" s="228" t="s">
        <v>289</v>
      </c>
    </row>
    <row r="48" spans="1:15" ht="15" customHeight="1" x14ac:dyDescent="0.3">
      <c r="A48" s="279" t="s">
        <v>341</v>
      </c>
      <c r="B48" s="140">
        <v>40891</v>
      </c>
      <c r="C48" s="21"/>
      <c r="D48" s="21"/>
      <c r="E48" s="21" t="s">
        <v>295</v>
      </c>
      <c r="F48" s="24">
        <v>245</v>
      </c>
      <c r="G48" s="24">
        <f t="shared" si="3"/>
        <v>294</v>
      </c>
      <c r="H48" s="266"/>
      <c r="I48" s="145">
        <v>100086</v>
      </c>
      <c r="J48" s="224"/>
      <c r="K48" s="225"/>
      <c r="L48" s="226"/>
      <c r="M48" s="227" t="s">
        <v>282</v>
      </c>
      <c r="N48" s="228" t="s">
        <v>289</v>
      </c>
    </row>
    <row r="49" spans="1:14" ht="15" customHeight="1" x14ac:dyDescent="0.3">
      <c r="A49" s="279" t="s">
        <v>342</v>
      </c>
      <c r="B49" s="140">
        <v>40891</v>
      </c>
      <c r="C49" s="266"/>
      <c r="D49" s="266"/>
      <c r="E49" s="21" t="s">
        <v>295</v>
      </c>
      <c r="F49" s="24">
        <v>245</v>
      </c>
      <c r="G49" s="24">
        <f t="shared" si="3"/>
        <v>294</v>
      </c>
      <c r="H49" s="266"/>
      <c r="I49" s="145">
        <v>100087</v>
      </c>
      <c r="J49" s="224"/>
      <c r="K49" s="225"/>
      <c r="L49" s="226"/>
      <c r="M49" s="227" t="s">
        <v>282</v>
      </c>
      <c r="N49" s="228" t="s">
        <v>289</v>
      </c>
    </row>
    <row r="50" spans="1:14" ht="15" customHeight="1" x14ac:dyDescent="0.3">
      <c r="A50" s="279" t="s">
        <v>343</v>
      </c>
      <c r="B50" s="140">
        <v>40891</v>
      </c>
      <c r="C50" s="21"/>
      <c r="D50" s="21"/>
      <c r="E50" s="21" t="s">
        <v>295</v>
      </c>
      <c r="F50" s="24">
        <v>245</v>
      </c>
      <c r="G50" s="24">
        <f t="shared" si="3"/>
        <v>294</v>
      </c>
      <c r="H50" s="266"/>
      <c r="I50" s="145">
        <v>100088</v>
      </c>
      <c r="J50" s="224"/>
      <c r="K50" s="225"/>
      <c r="L50" s="226"/>
      <c r="M50" s="227" t="s">
        <v>282</v>
      </c>
      <c r="N50" s="228" t="s">
        <v>289</v>
      </c>
    </row>
    <row r="51" spans="1:14" ht="15" customHeight="1" x14ac:dyDescent="0.3">
      <c r="A51" s="279" t="s">
        <v>344</v>
      </c>
      <c r="B51" s="140">
        <v>40891</v>
      </c>
      <c r="C51" s="21"/>
      <c r="D51" s="21"/>
      <c r="E51" s="21" t="s">
        <v>295</v>
      </c>
      <c r="F51" s="24">
        <v>245</v>
      </c>
      <c r="G51" s="24">
        <f t="shared" si="3"/>
        <v>294</v>
      </c>
      <c r="H51" s="287"/>
      <c r="I51" s="145">
        <v>100089</v>
      </c>
      <c r="J51" s="224"/>
      <c r="K51" s="225"/>
      <c r="L51" s="226"/>
      <c r="M51" s="227" t="s">
        <v>282</v>
      </c>
      <c r="N51" s="228" t="s">
        <v>289</v>
      </c>
    </row>
    <row r="52" spans="1:14" ht="15" customHeight="1" x14ac:dyDescent="0.3">
      <c r="A52" s="312" t="s">
        <v>345</v>
      </c>
      <c r="B52" s="171">
        <v>40891</v>
      </c>
      <c r="C52" s="174"/>
      <c r="D52" s="174"/>
      <c r="E52" s="170" t="s">
        <v>295</v>
      </c>
      <c r="F52" s="173">
        <v>245</v>
      </c>
      <c r="G52" s="173">
        <f t="shared" si="3"/>
        <v>294</v>
      </c>
      <c r="H52" s="174"/>
      <c r="I52" s="313">
        <v>100090</v>
      </c>
      <c r="J52" s="224"/>
      <c r="K52" s="225"/>
      <c r="L52" s="226"/>
      <c r="M52" s="227" t="s">
        <v>282</v>
      </c>
      <c r="N52" s="228" t="s">
        <v>289</v>
      </c>
    </row>
    <row r="53" spans="1:14" ht="15" customHeight="1" x14ac:dyDescent="0.3">
      <c r="A53" s="279" t="s">
        <v>346</v>
      </c>
      <c r="B53" s="140">
        <v>40891</v>
      </c>
      <c r="C53" s="21"/>
      <c r="D53" s="21"/>
      <c r="E53" s="21" t="s">
        <v>295</v>
      </c>
      <c r="F53" s="24">
        <v>245</v>
      </c>
      <c r="G53" s="24">
        <f t="shared" si="3"/>
        <v>294</v>
      </c>
      <c r="H53" s="280"/>
      <c r="I53" s="145">
        <v>100091</v>
      </c>
      <c r="J53" s="224"/>
      <c r="K53" s="225"/>
      <c r="L53" s="226"/>
      <c r="M53" s="227" t="s">
        <v>282</v>
      </c>
      <c r="N53" s="228" t="s">
        <v>289</v>
      </c>
    </row>
    <row r="54" spans="1:14" ht="15" customHeight="1" x14ac:dyDescent="0.3">
      <c r="A54" s="279" t="s">
        <v>347</v>
      </c>
      <c r="B54" s="140">
        <v>40891</v>
      </c>
      <c r="C54" s="21"/>
      <c r="D54" s="21"/>
      <c r="E54" s="21" t="s">
        <v>295</v>
      </c>
      <c r="F54" s="24">
        <v>245</v>
      </c>
      <c r="G54" s="24">
        <f t="shared" si="3"/>
        <v>294</v>
      </c>
      <c r="H54" s="284"/>
      <c r="I54" s="145">
        <v>100092</v>
      </c>
      <c r="J54" s="224"/>
      <c r="K54" s="225"/>
      <c r="L54" s="226"/>
      <c r="M54" s="227" t="s">
        <v>282</v>
      </c>
      <c r="N54" s="228" t="s">
        <v>289</v>
      </c>
    </row>
    <row r="55" spans="1:14" ht="15" customHeight="1" x14ac:dyDescent="0.3">
      <c r="A55" s="279" t="s">
        <v>348</v>
      </c>
      <c r="B55" s="140">
        <v>40891</v>
      </c>
      <c r="C55" s="280"/>
      <c r="D55" s="280"/>
      <c r="E55" s="21" t="s">
        <v>295</v>
      </c>
      <c r="F55" s="24">
        <v>245</v>
      </c>
      <c r="G55" s="24">
        <f t="shared" si="3"/>
        <v>294</v>
      </c>
      <c r="H55" s="280"/>
      <c r="I55" s="145">
        <v>100093</v>
      </c>
      <c r="J55" s="224"/>
      <c r="K55" s="225"/>
      <c r="L55" s="226"/>
      <c r="M55" s="227" t="s">
        <v>282</v>
      </c>
      <c r="N55" s="228" t="s">
        <v>289</v>
      </c>
    </row>
    <row r="56" spans="1:14" ht="15" customHeight="1" x14ac:dyDescent="0.3">
      <c r="A56" s="279" t="s">
        <v>349</v>
      </c>
      <c r="B56" s="140">
        <v>40891</v>
      </c>
      <c r="C56" s="21"/>
      <c r="D56" s="21"/>
      <c r="E56" s="21" t="s">
        <v>295</v>
      </c>
      <c r="F56" s="24">
        <v>245</v>
      </c>
      <c r="G56" s="24">
        <f t="shared" si="3"/>
        <v>294</v>
      </c>
      <c r="H56" s="283"/>
      <c r="I56" s="145">
        <v>100094</v>
      </c>
      <c r="J56" s="224"/>
      <c r="K56" s="225"/>
      <c r="L56" s="226"/>
      <c r="M56" s="227" t="s">
        <v>282</v>
      </c>
      <c r="N56" s="228" t="s">
        <v>289</v>
      </c>
    </row>
    <row r="57" spans="1:14" ht="15" customHeight="1" x14ac:dyDescent="0.3">
      <c r="A57" s="279" t="s">
        <v>350</v>
      </c>
      <c r="B57" s="140">
        <v>40891</v>
      </c>
      <c r="C57" s="21"/>
      <c r="D57" s="21"/>
      <c r="E57" s="21" t="s">
        <v>295</v>
      </c>
      <c r="F57" s="24">
        <v>245</v>
      </c>
      <c r="G57" s="24">
        <f t="shared" si="3"/>
        <v>294</v>
      </c>
      <c r="H57" s="287"/>
      <c r="I57" s="145">
        <v>100095</v>
      </c>
      <c r="J57" s="224"/>
      <c r="K57" s="225"/>
      <c r="L57" s="226"/>
      <c r="M57" s="227" t="s">
        <v>282</v>
      </c>
      <c r="N57" s="228" t="s">
        <v>289</v>
      </c>
    </row>
    <row r="58" spans="1:14" ht="15" customHeight="1" x14ac:dyDescent="0.3">
      <c r="A58" s="279" t="s">
        <v>351</v>
      </c>
      <c r="B58" s="140">
        <v>40891</v>
      </c>
      <c r="C58" s="21"/>
      <c r="D58" s="21"/>
      <c r="E58" s="21" t="s">
        <v>295</v>
      </c>
      <c r="F58" s="24">
        <v>245</v>
      </c>
      <c r="G58" s="24">
        <f t="shared" si="3"/>
        <v>294</v>
      </c>
      <c r="H58" s="314"/>
      <c r="I58" s="145">
        <v>100096</v>
      </c>
      <c r="J58" s="224"/>
      <c r="K58" s="225"/>
      <c r="L58" s="226"/>
      <c r="M58" s="227" t="s">
        <v>282</v>
      </c>
      <c r="N58" s="228" t="s">
        <v>289</v>
      </c>
    </row>
    <row r="59" spans="1:14" ht="15" customHeight="1" x14ac:dyDescent="0.3">
      <c r="A59" s="279" t="s">
        <v>352</v>
      </c>
      <c r="B59" s="140">
        <v>40891</v>
      </c>
      <c r="C59" s="21"/>
      <c r="D59" s="21"/>
      <c r="E59" s="21" t="s">
        <v>295</v>
      </c>
      <c r="F59" s="24">
        <v>245</v>
      </c>
      <c r="G59" s="24">
        <f>F59*1.2</f>
        <v>294</v>
      </c>
      <c r="H59" s="309"/>
      <c r="I59" s="145">
        <v>100097</v>
      </c>
      <c r="J59" s="224"/>
      <c r="K59" s="225"/>
      <c r="L59" s="226"/>
      <c r="M59" s="227" t="s">
        <v>282</v>
      </c>
      <c r="N59" s="228" t="s">
        <v>289</v>
      </c>
    </row>
    <row r="60" spans="1:14" ht="15" customHeight="1" x14ac:dyDescent="0.3">
      <c r="A60" s="282" t="s">
        <v>353</v>
      </c>
      <c r="B60" s="141">
        <v>40899</v>
      </c>
      <c r="C60" s="282"/>
      <c r="D60" s="282"/>
      <c r="E60" s="21" t="s">
        <v>295</v>
      </c>
      <c r="F60" s="25">
        <v>245</v>
      </c>
      <c r="G60" s="24">
        <f t="shared" si="3"/>
        <v>294</v>
      </c>
      <c r="H60" s="282"/>
      <c r="I60" s="145">
        <v>100098</v>
      </c>
      <c r="J60" s="224"/>
      <c r="K60" s="225"/>
      <c r="L60" s="226"/>
      <c r="M60" s="227" t="s">
        <v>282</v>
      </c>
      <c r="N60" s="228" t="s">
        <v>289</v>
      </c>
    </row>
    <row r="61" spans="1:14" ht="15" customHeight="1" x14ac:dyDescent="0.3">
      <c r="A61" s="286" t="s">
        <v>354</v>
      </c>
      <c r="B61" s="140">
        <v>40901</v>
      </c>
      <c r="C61" s="21"/>
      <c r="D61" s="21"/>
      <c r="E61" s="21" t="s">
        <v>295</v>
      </c>
      <c r="F61" s="24">
        <v>245</v>
      </c>
      <c r="G61" s="24">
        <f t="shared" si="3"/>
        <v>294</v>
      </c>
      <c r="H61" s="286"/>
      <c r="I61" s="145">
        <v>100099</v>
      </c>
      <c r="J61" s="224"/>
      <c r="K61" s="225"/>
      <c r="L61" s="226"/>
      <c r="M61" s="227" t="s">
        <v>282</v>
      </c>
      <c r="N61" s="228" t="s">
        <v>289</v>
      </c>
    </row>
    <row r="62" spans="1:14" ht="15" customHeight="1" x14ac:dyDescent="0.3">
      <c r="A62" s="330" t="s">
        <v>355</v>
      </c>
      <c r="B62" s="140">
        <v>40901</v>
      </c>
      <c r="C62" s="21"/>
      <c r="D62" s="21"/>
      <c r="E62" s="21" t="s">
        <v>295</v>
      </c>
      <c r="F62" s="24">
        <v>245</v>
      </c>
      <c r="G62" s="24">
        <f t="shared" si="3"/>
        <v>294</v>
      </c>
      <c r="H62" s="330"/>
      <c r="I62" s="145">
        <v>100100</v>
      </c>
      <c r="J62" s="224"/>
      <c r="K62" s="225"/>
      <c r="L62" s="226"/>
      <c r="M62" s="227" t="s">
        <v>282</v>
      </c>
      <c r="N62" s="228" t="s">
        <v>289</v>
      </c>
    </row>
    <row r="63" spans="1:14" ht="15" customHeight="1" x14ac:dyDescent="0.3">
      <c r="A63" s="283" t="s">
        <v>356</v>
      </c>
      <c r="B63" s="140">
        <v>40901</v>
      </c>
      <c r="C63" s="21"/>
      <c r="D63" s="21"/>
      <c r="E63" s="21" t="s">
        <v>295</v>
      </c>
      <c r="F63" s="24">
        <v>245</v>
      </c>
      <c r="G63" s="24">
        <f>F63*1.2</f>
        <v>294</v>
      </c>
      <c r="H63" s="283"/>
      <c r="I63" s="145">
        <v>100101</v>
      </c>
      <c r="J63" s="224"/>
      <c r="K63" s="225"/>
      <c r="L63" s="226"/>
      <c r="M63" s="227" t="s">
        <v>282</v>
      </c>
      <c r="N63" s="228" t="s">
        <v>289</v>
      </c>
    </row>
    <row r="64" spans="1:14" ht="15" customHeight="1" x14ac:dyDescent="0.3">
      <c r="A64" s="283" t="s">
        <v>357</v>
      </c>
      <c r="B64" s="140">
        <v>40905</v>
      </c>
      <c r="C64" s="21"/>
      <c r="D64" s="21"/>
      <c r="E64" s="21" t="s">
        <v>295</v>
      </c>
      <c r="F64" s="24">
        <v>245</v>
      </c>
      <c r="G64" s="24">
        <f>F64*1.2</f>
        <v>294</v>
      </c>
      <c r="H64" s="283"/>
      <c r="I64" s="145">
        <v>100102</v>
      </c>
      <c r="J64" s="224"/>
      <c r="K64" s="225"/>
      <c r="L64" s="226"/>
      <c r="M64" s="227" t="s">
        <v>282</v>
      </c>
      <c r="N64" s="228" t="s">
        <v>289</v>
      </c>
    </row>
    <row r="65" spans="1:14" ht="15" customHeight="1" x14ac:dyDescent="0.3">
      <c r="A65" s="283" t="s">
        <v>358</v>
      </c>
      <c r="B65" s="141">
        <v>40905</v>
      </c>
      <c r="C65" s="283"/>
      <c r="D65" s="283"/>
      <c r="E65" s="21" t="s">
        <v>295</v>
      </c>
      <c r="F65" s="25">
        <v>245</v>
      </c>
      <c r="G65" s="24">
        <f>F65*1.2</f>
        <v>294</v>
      </c>
      <c r="H65" s="283"/>
      <c r="I65" s="145">
        <v>100103</v>
      </c>
      <c r="J65" s="224"/>
      <c r="K65" s="225"/>
      <c r="L65" s="226"/>
      <c r="M65" s="227" t="s">
        <v>282</v>
      </c>
      <c r="N65" s="228" t="s">
        <v>289</v>
      </c>
    </row>
    <row r="66" spans="1:14" ht="15" customHeight="1" x14ac:dyDescent="0.3">
      <c r="A66" s="285" t="s">
        <v>359</v>
      </c>
      <c r="B66" s="141">
        <v>40908</v>
      </c>
      <c r="C66" s="285"/>
      <c r="D66" s="285"/>
      <c r="E66" s="21" t="s">
        <v>295</v>
      </c>
      <c r="F66" s="25">
        <v>245</v>
      </c>
      <c r="G66" s="24">
        <f>F66*1.2</f>
        <v>294</v>
      </c>
      <c r="H66" s="285"/>
      <c r="I66" s="145">
        <v>100104</v>
      </c>
      <c r="J66" s="224"/>
      <c r="K66" s="225"/>
      <c r="L66" s="226"/>
      <c r="M66" s="227" t="s">
        <v>282</v>
      </c>
      <c r="N66" s="228" t="s">
        <v>289</v>
      </c>
    </row>
    <row r="67" spans="1:14" ht="15" customHeight="1" x14ac:dyDescent="0.3">
      <c r="A67" s="286" t="s">
        <v>360</v>
      </c>
      <c r="B67" s="140">
        <v>40908</v>
      </c>
      <c r="C67" s="21"/>
      <c r="D67" s="21"/>
      <c r="E67" s="21" t="s">
        <v>295</v>
      </c>
      <c r="F67" s="24">
        <v>245</v>
      </c>
      <c r="G67" s="24">
        <f t="shared" si="3"/>
        <v>294</v>
      </c>
      <c r="H67" s="286"/>
      <c r="I67" s="145">
        <v>100105</v>
      </c>
      <c r="J67" s="224"/>
      <c r="K67" s="225"/>
      <c r="L67" s="226"/>
      <c r="M67" s="227" t="s">
        <v>282</v>
      </c>
      <c r="N67" s="228" t="s">
        <v>289</v>
      </c>
    </row>
    <row r="68" spans="1:14" ht="15" customHeight="1" x14ac:dyDescent="0.3">
      <c r="A68" s="285" t="s">
        <v>361</v>
      </c>
      <c r="B68" s="140">
        <v>40908</v>
      </c>
      <c r="C68" s="21"/>
      <c r="D68" s="21"/>
      <c r="E68" s="21" t="s">
        <v>295</v>
      </c>
      <c r="F68" s="24">
        <v>245</v>
      </c>
      <c r="G68" s="24">
        <f t="shared" si="3"/>
        <v>294</v>
      </c>
      <c r="H68" s="285"/>
      <c r="I68" s="145">
        <v>100106</v>
      </c>
      <c r="J68" s="224"/>
      <c r="K68" s="225"/>
      <c r="L68" s="226"/>
      <c r="M68" s="227" t="s">
        <v>282</v>
      </c>
      <c r="N68" s="228" t="s">
        <v>289</v>
      </c>
    </row>
    <row r="69" spans="1:14" ht="15" customHeight="1" x14ac:dyDescent="0.3">
      <c r="A69" s="118"/>
      <c r="B69" s="159"/>
      <c r="C69" s="118"/>
      <c r="D69" s="118"/>
      <c r="E69" s="20"/>
      <c r="F69" s="160"/>
      <c r="G69" s="101">
        <f t="shared" si="3"/>
        <v>0</v>
      </c>
      <c r="H69" s="118"/>
      <c r="I69" s="159"/>
      <c r="J69" s="224"/>
      <c r="K69" s="225"/>
      <c r="L69" s="226"/>
      <c r="M69" s="227"/>
      <c r="N69" s="228"/>
    </row>
    <row r="70" spans="1:14" ht="19.5" customHeight="1" x14ac:dyDescent="0.3">
      <c r="A70" s="88"/>
      <c r="B70" s="89"/>
      <c r="C70" s="88"/>
      <c r="D70" s="88"/>
      <c r="E70" s="90"/>
      <c r="F70" s="91"/>
      <c r="G70" s="91"/>
      <c r="H70" s="88"/>
      <c r="I70" s="89"/>
      <c r="J70" s="196"/>
      <c r="K70" s="197"/>
      <c r="L70" s="198"/>
      <c r="M70" s="260"/>
      <c r="N70" s="263"/>
    </row>
    <row r="71" spans="1:14" s="18" customFormat="1" ht="19.5" customHeight="1" x14ac:dyDescent="0.3">
      <c r="A71" s="82"/>
      <c r="B71" s="83"/>
      <c r="C71" s="84"/>
      <c r="D71" s="84"/>
      <c r="E71" s="85"/>
      <c r="F71" s="86"/>
      <c r="G71" s="86"/>
      <c r="H71" s="195"/>
      <c r="I71" s="83"/>
      <c r="M71" s="261"/>
      <c r="N71" s="261"/>
    </row>
  </sheetData>
  <mergeCells count="1">
    <mergeCell ref="A2:N2"/>
  </mergeCells>
  <pageMargins left="0.25" right="0.25" top="0.75" bottom="0.75" header="0.3" footer="0.3"/>
  <pageSetup paperSize="9" scale="61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zoomScale="70" zoomScaleNormal="70" workbookViewId="0">
      <pane ySplit="1" topLeftCell="A2" activePane="bottomLeft" state="frozen"/>
      <selection pane="bottomLeft" activeCell="A25" sqref="A25:F25"/>
    </sheetView>
  </sheetViews>
  <sheetFormatPr defaultColWidth="9.109375" defaultRowHeight="14.4" x14ac:dyDescent="0.3"/>
  <cols>
    <col min="1" max="1" width="36.88671875" style="15" customWidth="1"/>
    <col min="2" max="2" width="11.109375" style="17" customWidth="1"/>
    <col min="3" max="3" width="11" style="17" bestFit="1" customWidth="1"/>
    <col min="4" max="4" width="20.5546875" style="15" bestFit="1" customWidth="1"/>
    <col min="5" max="5" width="15.5546875" style="15" bestFit="1" customWidth="1"/>
    <col min="6" max="6" width="40.44140625" style="1" bestFit="1" customWidth="1"/>
    <col min="7" max="7" width="30.6640625" style="1" bestFit="1" customWidth="1"/>
    <col min="8" max="8" width="18.77734375" style="19" bestFit="1" customWidth="1"/>
    <col min="9" max="9" width="34.6640625" style="3" customWidth="1"/>
    <col min="10" max="10" width="12.88671875" style="111" customWidth="1"/>
    <col min="11" max="11" width="16.44140625" style="221" customWidth="1"/>
    <col min="12" max="16384" width="9.109375" style="15"/>
  </cols>
  <sheetData>
    <row r="1" spans="1:11" s="17" customFormat="1" x14ac:dyDescent="0.3">
      <c r="A1" s="12" t="s">
        <v>0</v>
      </c>
      <c r="B1" s="12" t="s">
        <v>222</v>
      </c>
      <c r="C1" s="12" t="s">
        <v>138</v>
      </c>
      <c r="D1" s="12" t="s">
        <v>1</v>
      </c>
      <c r="E1" s="12" t="s">
        <v>21</v>
      </c>
      <c r="F1" s="16" t="s">
        <v>22</v>
      </c>
      <c r="G1" s="16" t="s">
        <v>27</v>
      </c>
      <c r="H1" s="13" t="s">
        <v>2</v>
      </c>
      <c r="I1" s="14" t="s">
        <v>5</v>
      </c>
      <c r="J1" s="14" t="s">
        <v>192</v>
      </c>
      <c r="K1" s="214" t="s">
        <v>138</v>
      </c>
    </row>
    <row r="2" spans="1:11" ht="25.8" x14ac:dyDescent="0.3">
      <c r="A2" s="696">
        <v>2010</v>
      </c>
      <c r="B2" s="697"/>
      <c r="C2" s="697"/>
      <c r="D2" s="697"/>
      <c r="E2" s="697"/>
      <c r="F2" s="697"/>
      <c r="G2" s="697"/>
      <c r="H2" s="697"/>
      <c r="I2" s="708"/>
      <c r="J2" s="93"/>
      <c r="K2" s="215"/>
    </row>
    <row r="3" spans="1:11" x14ac:dyDescent="0.3">
      <c r="A3" s="712" t="s">
        <v>3</v>
      </c>
      <c r="B3" s="153" t="s">
        <v>233</v>
      </c>
      <c r="C3" s="153" t="s">
        <v>130</v>
      </c>
      <c r="D3" s="712" t="s">
        <v>4</v>
      </c>
      <c r="E3" s="712" t="s">
        <v>187</v>
      </c>
      <c r="F3" s="712" t="s">
        <v>186</v>
      </c>
      <c r="G3" s="97" t="s">
        <v>167</v>
      </c>
      <c r="H3" s="98">
        <v>2195</v>
      </c>
      <c r="I3" s="99" t="s">
        <v>202</v>
      </c>
      <c r="J3" s="56">
        <v>100001</v>
      </c>
      <c r="K3" s="215"/>
    </row>
    <row r="4" spans="1:11" x14ac:dyDescent="0.3">
      <c r="A4" s="712"/>
      <c r="B4" s="46" t="s">
        <v>234</v>
      </c>
      <c r="C4" s="46" t="s">
        <v>130</v>
      </c>
      <c r="D4" s="712"/>
      <c r="E4" s="712"/>
      <c r="F4" s="712"/>
      <c r="G4" s="97" t="s">
        <v>168</v>
      </c>
      <c r="H4" s="98">
        <v>320</v>
      </c>
      <c r="I4" s="99" t="s">
        <v>202</v>
      </c>
      <c r="J4" s="47">
        <v>100008</v>
      </c>
      <c r="K4" s="215"/>
    </row>
    <row r="5" spans="1:11" x14ac:dyDescent="0.3">
      <c r="A5" s="21" t="s">
        <v>6</v>
      </c>
      <c r="B5" s="46" t="s">
        <v>233</v>
      </c>
      <c r="C5" s="46" t="s">
        <v>130</v>
      </c>
      <c r="D5" s="21" t="s">
        <v>7</v>
      </c>
      <c r="E5" s="21"/>
      <c r="F5" s="21"/>
      <c r="G5" s="21"/>
      <c r="H5" s="24">
        <v>10910</v>
      </c>
      <c r="I5" s="22" t="s">
        <v>201</v>
      </c>
      <c r="J5" s="47">
        <v>100002</v>
      </c>
      <c r="K5" s="215"/>
    </row>
    <row r="6" spans="1:11" x14ac:dyDescent="0.3">
      <c r="A6" s="714" t="s">
        <v>8</v>
      </c>
      <c r="B6" s="145" t="s">
        <v>233</v>
      </c>
      <c r="C6" s="145" t="s">
        <v>130</v>
      </c>
      <c r="D6" s="714" t="s">
        <v>9</v>
      </c>
      <c r="E6" s="706"/>
      <c r="F6" s="706"/>
      <c r="G6" s="706"/>
      <c r="H6" s="25">
        <v>3630</v>
      </c>
      <c r="I6" s="127" t="s">
        <v>202</v>
      </c>
      <c r="J6" s="126">
        <v>100003</v>
      </c>
      <c r="K6" s="216"/>
    </row>
    <row r="7" spans="1:11" x14ac:dyDescent="0.3">
      <c r="A7" s="715"/>
      <c r="B7" s="145" t="s">
        <v>234</v>
      </c>
      <c r="C7" s="145" t="s">
        <v>130</v>
      </c>
      <c r="D7" s="715"/>
      <c r="E7" s="707"/>
      <c r="F7" s="707"/>
      <c r="G7" s="707"/>
      <c r="H7" s="25">
        <v>132</v>
      </c>
      <c r="I7" s="125" t="s">
        <v>203</v>
      </c>
      <c r="J7" s="126">
        <v>100006</v>
      </c>
      <c r="K7" s="215"/>
    </row>
    <row r="8" spans="1:11" ht="15" customHeight="1" x14ac:dyDescent="0.3">
      <c r="A8" s="714" t="s">
        <v>12</v>
      </c>
      <c r="B8" s="145" t="s">
        <v>235</v>
      </c>
      <c r="C8" s="145" t="s">
        <v>130</v>
      </c>
      <c r="D8" s="714" t="s">
        <v>106</v>
      </c>
      <c r="E8" s="714" t="s">
        <v>13</v>
      </c>
      <c r="F8" s="718" t="s">
        <v>107</v>
      </c>
      <c r="G8" s="706"/>
      <c r="H8" s="25">
        <v>2595</v>
      </c>
      <c r="I8" s="250" t="s">
        <v>202</v>
      </c>
      <c r="J8" s="145">
        <v>100013</v>
      </c>
      <c r="K8" s="217" t="s">
        <v>152</v>
      </c>
    </row>
    <row r="9" spans="1:11" x14ac:dyDescent="0.3">
      <c r="A9" s="715"/>
      <c r="B9" s="145" t="s">
        <v>235</v>
      </c>
      <c r="C9" s="145" t="s">
        <v>130</v>
      </c>
      <c r="D9" s="715"/>
      <c r="E9" s="715"/>
      <c r="F9" s="719"/>
      <c r="G9" s="707"/>
      <c r="H9" s="25">
        <v>1800</v>
      </c>
      <c r="I9" s="250" t="s">
        <v>202</v>
      </c>
      <c r="J9" s="145">
        <v>100017</v>
      </c>
      <c r="K9" s="217" t="s">
        <v>185</v>
      </c>
    </row>
    <row r="10" spans="1:11" x14ac:dyDescent="0.3">
      <c r="A10" s="21" t="s">
        <v>122</v>
      </c>
      <c r="B10" s="46" t="s">
        <v>236</v>
      </c>
      <c r="C10" s="46" t="s">
        <v>130</v>
      </c>
      <c r="D10" s="22" t="s">
        <v>123</v>
      </c>
      <c r="E10" s="23" t="s">
        <v>127</v>
      </c>
      <c r="F10" s="54" t="s">
        <v>124</v>
      </c>
      <c r="G10" s="21"/>
      <c r="H10" s="24">
        <v>2990</v>
      </c>
      <c r="I10" s="22" t="s">
        <v>201</v>
      </c>
      <c r="J10" s="47">
        <v>100004</v>
      </c>
      <c r="K10" s="218" t="s">
        <v>23</v>
      </c>
    </row>
    <row r="11" spans="1:11" x14ac:dyDescent="0.3">
      <c r="A11" s="54" t="s">
        <v>149</v>
      </c>
      <c r="B11" s="136" t="s">
        <v>234</v>
      </c>
      <c r="C11" s="46" t="s">
        <v>130</v>
      </c>
      <c r="D11" s="22" t="s">
        <v>150</v>
      </c>
      <c r="E11" s="23"/>
      <c r="F11" s="119" t="s">
        <v>151</v>
      </c>
      <c r="G11" s="21"/>
      <c r="H11" s="24">
        <v>716.5</v>
      </c>
      <c r="I11" s="22" t="s">
        <v>193</v>
      </c>
      <c r="J11" s="47">
        <v>100007</v>
      </c>
      <c r="K11" s="219" t="s">
        <v>153</v>
      </c>
    </row>
    <row r="12" spans="1:11" s="18" customFormat="1" x14ac:dyDescent="0.3">
      <c r="A12" s="713" t="s">
        <v>165</v>
      </c>
      <c r="B12" s="145" t="s">
        <v>235</v>
      </c>
      <c r="C12" s="145" t="s">
        <v>130</v>
      </c>
      <c r="D12" s="713" t="s">
        <v>154</v>
      </c>
      <c r="E12" s="716" t="s">
        <v>211</v>
      </c>
      <c r="F12" s="713" t="s">
        <v>155</v>
      </c>
      <c r="G12" s="706"/>
      <c r="H12" s="25">
        <v>2000</v>
      </c>
      <c r="I12" s="250" t="s">
        <v>201</v>
      </c>
      <c r="J12" s="47">
        <v>100012</v>
      </c>
      <c r="K12" s="215"/>
    </row>
    <row r="13" spans="1:11" s="18" customFormat="1" x14ac:dyDescent="0.3">
      <c r="A13" s="713"/>
      <c r="B13" s="145" t="s">
        <v>235</v>
      </c>
      <c r="C13" s="145" t="s">
        <v>130</v>
      </c>
      <c r="D13" s="713"/>
      <c r="E13" s="717"/>
      <c r="F13" s="713"/>
      <c r="G13" s="707"/>
      <c r="H13" s="25">
        <v>3185</v>
      </c>
      <c r="I13" s="250" t="s">
        <v>201</v>
      </c>
      <c r="J13" s="47">
        <v>100011</v>
      </c>
      <c r="K13" s="215"/>
    </row>
    <row r="14" spans="1:11" x14ac:dyDescent="0.3">
      <c r="A14" s="22" t="s">
        <v>174</v>
      </c>
      <c r="B14" s="145" t="s">
        <v>235</v>
      </c>
      <c r="C14" s="145" t="s">
        <v>130</v>
      </c>
      <c r="D14" s="22" t="s">
        <v>175</v>
      </c>
      <c r="E14" s="22" t="s">
        <v>176</v>
      </c>
      <c r="F14" s="54" t="s">
        <v>177</v>
      </c>
      <c r="G14" s="22"/>
      <c r="H14" s="25">
        <v>1435.5</v>
      </c>
      <c r="I14" s="250" t="s">
        <v>201</v>
      </c>
      <c r="J14" s="47">
        <v>100016</v>
      </c>
      <c r="K14" s="215"/>
    </row>
    <row r="15" spans="1:11" x14ac:dyDescent="0.3">
      <c r="A15" s="22" t="s">
        <v>181</v>
      </c>
      <c r="B15" s="145" t="s">
        <v>235</v>
      </c>
      <c r="C15" s="145" t="s">
        <v>130</v>
      </c>
      <c r="D15" s="22" t="s">
        <v>182</v>
      </c>
      <c r="E15" s="54" t="s">
        <v>183</v>
      </c>
      <c r="F15" s="54" t="s">
        <v>184</v>
      </c>
      <c r="G15" s="22"/>
      <c r="H15" s="25">
        <v>375</v>
      </c>
      <c r="I15" s="22" t="s">
        <v>201</v>
      </c>
      <c r="J15" s="47">
        <v>100014</v>
      </c>
      <c r="K15" s="215"/>
    </row>
    <row r="16" spans="1:11" x14ac:dyDescent="0.3">
      <c r="A16" s="146" t="s">
        <v>178</v>
      </c>
      <c r="B16" s="152">
        <v>40544</v>
      </c>
      <c r="C16" s="147" t="s">
        <v>130</v>
      </c>
      <c r="D16" s="146" t="s">
        <v>179</v>
      </c>
      <c r="E16" s="148"/>
      <c r="F16" s="146" t="s">
        <v>180</v>
      </c>
      <c r="G16" s="149"/>
      <c r="H16" s="150">
        <v>1485</v>
      </c>
      <c r="I16" s="151" t="s">
        <v>201</v>
      </c>
      <c r="J16" s="147">
        <v>100018</v>
      </c>
      <c r="K16" s="215"/>
    </row>
    <row r="17" spans="1:11" x14ac:dyDescent="0.3">
      <c r="A17" s="21" t="s">
        <v>134</v>
      </c>
      <c r="B17" s="46" t="s">
        <v>234</v>
      </c>
      <c r="C17" s="46" t="s">
        <v>130</v>
      </c>
      <c r="D17" s="22" t="s">
        <v>135</v>
      </c>
      <c r="E17" s="23" t="s">
        <v>136</v>
      </c>
      <c r="F17" s="54" t="s">
        <v>137</v>
      </c>
      <c r="G17" s="21"/>
      <c r="H17" s="24">
        <v>2195</v>
      </c>
      <c r="I17" s="22" t="s">
        <v>201</v>
      </c>
      <c r="J17" s="47">
        <v>100005</v>
      </c>
      <c r="K17" s="215"/>
    </row>
    <row r="18" spans="1:11" s="18" customFormat="1" x14ac:dyDescent="0.3">
      <c r="A18" s="22" t="s">
        <v>82</v>
      </c>
      <c r="B18" s="145" t="s">
        <v>235</v>
      </c>
      <c r="C18" s="145" t="s">
        <v>130</v>
      </c>
      <c r="D18" s="22" t="s">
        <v>172</v>
      </c>
      <c r="E18" s="45"/>
      <c r="F18" s="22"/>
      <c r="G18" s="45" t="s">
        <v>173</v>
      </c>
      <c r="H18" s="25">
        <v>200</v>
      </c>
      <c r="I18" s="22" t="s">
        <v>201</v>
      </c>
      <c r="J18" s="47">
        <v>100010</v>
      </c>
      <c r="K18" s="215"/>
    </row>
    <row r="19" spans="1:11" ht="19.5" customHeight="1" x14ac:dyDescent="0.3">
      <c r="A19" s="88"/>
      <c r="B19" s="89"/>
      <c r="C19" s="89"/>
      <c r="D19" s="88"/>
      <c r="E19" s="88"/>
      <c r="F19" s="92"/>
      <c r="G19" s="88"/>
      <c r="H19" s="91"/>
      <c r="I19" s="88"/>
      <c r="J19" s="89"/>
      <c r="K19" s="215"/>
    </row>
    <row r="20" spans="1:11" s="18" customFormat="1" ht="19.5" customHeight="1" x14ac:dyDescent="0.3">
      <c r="A20" s="82"/>
      <c r="B20" s="83"/>
      <c r="C20" s="83"/>
      <c r="D20" s="84"/>
      <c r="E20" s="84"/>
      <c r="F20" s="85"/>
      <c r="G20" s="84"/>
      <c r="H20" s="86"/>
      <c r="I20" s="87"/>
      <c r="J20" s="83"/>
      <c r="K20" s="215"/>
    </row>
    <row r="21" spans="1:11" ht="25.8" x14ac:dyDescent="0.3">
      <c r="A21" s="696">
        <v>2011</v>
      </c>
      <c r="B21" s="697"/>
      <c r="C21" s="697"/>
      <c r="D21" s="697"/>
      <c r="E21" s="697"/>
      <c r="F21" s="697"/>
      <c r="G21" s="697"/>
      <c r="H21" s="697"/>
      <c r="I21" s="708"/>
      <c r="J21" s="93"/>
      <c r="K21" s="215"/>
    </row>
    <row r="22" spans="1:11" ht="19.5" customHeight="1" x14ac:dyDescent="0.3">
      <c r="A22" s="55" t="s">
        <v>6</v>
      </c>
      <c r="B22" s="137">
        <v>40588</v>
      </c>
      <c r="C22" s="56" t="s">
        <v>130</v>
      </c>
      <c r="D22" s="55" t="s">
        <v>7</v>
      </c>
      <c r="E22" s="55"/>
      <c r="F22" s="57"/>
      <c r="G22" s="55"/>
      <c r="H22" s="58">
        <v>3970</v>
      </c>
      <c r="I22" s="55" t="s">
        <v>202</v>
      </c>
      <c r="J22" s="102">
        <v>100022</v>
      </c>
      <c r="K22" s="215"/>
    </row>
    <row r="23" spans="1:11" x14ac:dyDescent="0.3">
      <c r="A23" s="21" t="s">
        <v>6</v>
      </c>
      <c r="B23" s="140">
        <v>40549</v>
      </c>
      <c r="C23" s="46" t="s">
        <v>130</v>
      </c>
      <c r="D23" s="21" t="s">
        <v>7</v>
      </c>
      <c r="E23" s="21"/>
      <c r="F23" s="21"/>
      <c r="G23" s="21"/>
      <c r="H23" s="24">
        <v>790</v>
      </c>
      <c r="I23" s="22" t="s">
        <v>202</v>
      </c>
      <c r="J23" s="102">
        <v>100015</v>
      </c>
      <c r="K23" s="215"/>
    </row>
    <row r="24" spans="1:11" x14ac:dyDescent="0.3">
      <c r="A24" s="22" t="s">
        <v>164</v>
      </c>
      <c r="B24" s="141">
        <v>40563</v>
      </c>
      <c r="C24" s="47" t="s">
        <v>130</v>
      </c>
      <c r="D24" s="22" t="s">
        <v>16</v>
      </c>
      <c r="E24" s="22" t="s">
        <v>15</v>
      </c>
      <c r="F24" s="22" t="s">
        <v>14</v>
      </c>
      <c r="G24" s="22"/>
      <c r="H24" s="25">
        <v>2595</v>
      </c>
      <c r="I24" s="154" t="s">
        <v>202</v>
      </c>
      <c r="J24" s="102">
        <v>100019</v>
      </c>
      <c r="K24" s="215"/>
    </row>
    <row r="25" spans="1:11" s="1" customFormat="1" x14ac:dyDescent="0.3">
      <c r="A25" s="120" t="s">
        <v>197</v>
      </c>
      <c r="B25" s="141">
        <v>40563</v>
      </c>
      <c r="C25" s="121" t="s">
        <v>130</v>
      </c>
      <c r="D25" s="120" t="s">
        <v>198</v>
      </c>
      <c r="E25" s="120" t="s">
        <v>199</v>
      </c>
      <c r="F25" s="122" t="s">
        <v>200</v>
      </c>
      <c r="G25" s="21"/>
      <c r="H25" s="25">
        <v>1595</v>
      </c>
      <c r="I25" s="154" t="s">
        <v>202</v>
      </c>
      <c r="J25" s="102">
        <v>100020</v>
      </c>
      <c r="K25" s="220"/>
    </row>
    <row r="26" spans="1:11" x14ac:dyDescent="0.3">
      <c r="A26" s="21" t="s">
        <v>6</v>
      </c>
      <c r="B26" s="140">
        <v>40606</v>
      </c>
      <c r="C26" s="46" t="s">
        <v>130</v>
      </c>
      <c r="D26" s="21" t="s">
        <v>7</v>
      </c>
      <c r="E26" s="21"/>
      <c r="F26" s="21"/>
      <c r="G26" s="21"/>
      <c r="H26" s="24">
        <v>3800</v>
      </c>
      <c r="I26" s="127" t="s">
        <v>202</v>
      </c>
      <c r="J26" s="102">
        <v>100023</v>
      </c>
      <c r="K26" s="215"/>
    </row>
    <row r="27" spans="1:11" x14ac:dyDescent="0.3">
      <c r="A27" s="123" t="s">
        <v>215</v>
      </c>
      <c r="B27" s="141">
        <v>40612</v>
      </c>
      <c r="C27" s="124" t="s">
        <v>130</v>
      </c>
      <c r="D27" s="123" t="s">
        <v>216</v>
      </c>
      <c r="E27" s="22"/>
      <c r="F27" s="21"/>
      <c r="G27" s="22"/>
      <c r="H27" s="25">
        <v>200</v>
      </c>
      <c r="I27" s="154" t="s">
        <v>202</v>
      </c>
      <c r="J27" s="102">
        <v>100024</v>
      </c>
      <c r="K27" s="215"/>
    </row>
    <row r="28" spans="1:11" ht="15" customHeight="1" x14ac:dyDescent="0.3">
      <c r="A28" s="125" t="s">
        <v>8</v>
      </c>
      <c r="B28" s="141">
        <v>40619</v>
      </c>
      <c r="C28" s="126" t="s">
        <v>130</v>
      </c>
      <c r="D28" s="125" t="s">
        <v>9</v>
      </c>
      <c r="E28" s="125"/>
      <c r="F28" s="21"/>
      <c r="G28" s="125"/>
      <c r="H28" s="25">
        <v>300</v>
      </c>
      <c r="I28" s="154" t="s">
        <v>202</v>
      </c>
      <c r="J28" s="102">
        <v>100025</v>
      </c>
      <c r="K28" s="215"/>
    </row>
    <row r="29" spans="1:11" x14ac:dyDescent="0.3">
      <c r="A29" s="127" t="s">
        <v>215</v>
      </c>
      <c r="B29" s="141">
        <v>40620</v>
      </c>
      <c r="C29" s="128" t="s">
        <v>130</v>
      </c>
      <c r="D29" s="127" t="s">
        <v>216</v>
      </c>
      <c r="E29" s="143"/>
      <c r="F29" s="21"/>
      <c r="G29" s="127"/>
      <c r="H29" s="25">
        <v>900</v>
      </c>
      <c r="I29" s="154" t="s">
        <v>202</v>
      </c>
      <c r="J29" s="102">
        <v>100026</v>
      </c>
      <c r="K29" s="215"/>
    </row>
    <row r="30" spans="1:11" ht="15" customHeight="1" x14ac:dyDescent="0.3">
      <c r="A30" s="351" t="s">
        <v>114</v>
      </c>
      <c r="B30" s="141">
        <v>40624</v>
      </c>
      <c r="C30" s="145" t="s">
        <v>130</v>
      </c>
      <c r="D30" s="351" t="s">
        <v>115</v>
      </c>
      <c r="E30" s="145" t="s">
        <v>219</v>
      </c>
      <c r="F30" s="21" t="s">
        <v>446</v>
      </c>
      <c r="G30" s="351" t="s">
        <v>389</v>
      </c>
      <c r="H30" s="25">
        <v>795</v>
      </c>
      <c r="I30" s="351" t="s">
        <v>247</v>
      </c>
      <c r="J30" s="102">
        <v>100027</v>
      </c>
      <c r="K30" s="215"/>
    </row>
    <row r="31" spans="1:11" ht="15" customHeight="1" x14ac:dyDescent="0.3">
      <c r="A31" s="129" t="s">
        <v>223</v>
      </c>
      <c r="B31" s="141">
        <v>40630</v>
      </c>
      <c r="C31" s="130" t="s">
        <v>130</v>
      </c>
      <c r="D31" s="129" t="s">
        <v>224</v>
      </c>
      <c r="E31" s="143" t="s">
        <v>225</v>
      </c>
      <c r="F31" s="119" t="s">
        <v>226</v>
      </c>
      <c r="G31" s="125"/>
      <c r="H31" s="25">
        <v>700</v>
      </c>
      <c r="I31" s="129" t="s">
        <v>227</v>
      </c>
      <c r="J31" s="102">
        <v>100028</v>
      </c>
      <c r="K31" s="235" t="s">
        <v>228</v>
      </c>
    </row>
    <row r="32" spans="1:11" x14ac:dyDescent="0.3">
      <c r="A32" s="167" t="s">
        <v>218</v>
      </c>
      <c r="B32" s="141">
        <v>40630</v>
      </c>
      <c r="C32" s="145" t="s">
        <v>130</v>
      </c>
      <c r="D32" s="167" t="s">
        <v>217</v>
      </c>
      <c r="E32" s="145"/>
      <c r="F32" s="167"/>
      <c r="G32" s="21"/>
      <c r="H32" s="25">
        <v>2195</v>
      </c>
      <c r="I32" s="167" t="s">
        <v>202</v>
      </c>
      <c r="J32" s="102">
        <v>100029</v>
      </c>
      <c r="K32" s="236"/>
    </row>
    <row r="33" spans="1:11" x14ac:dyDescent="0.3">
      <c r="A33" s="161"/>
      <c r="B33" s="144"/>
      <c r="C33" s="145"/>
      <c r="D33" s="161"/>
      <c r="E33" s="145"/>
      <c r="F33" s="161"/>
      <c r="G33" s="21"/>
      <c r="H33" s="25"/>
      <c r="I33" s="161"/>
      <c r="J33" s="102"/>
      <c r="K33" s="236"/>
    </row>
    <row r="34" spans="1:11" ht="15" customHeight="1" x14ac:dyDescent="0.3">
      <c r="A34" s="208" t="s">
        <v>12</v>
      </c>
      <c r="B34" s="144">
        <v>40634</v>
      </c>
      <c r="C34" s="145" t="s">
        <v>130</v>
      </c>
      <c r="D34" s="208" t="s">
        <v>106</v>
      </c>
      <c r="E34" s="145" t="s">
        <v>13</v>
      </c>
      <c r="F34" s="247" t="s">
        <v>107</v>
      </c>
      <c r="G34" s="21"/>
      <c r="H34" s="25">
        <v>1500</v>
      </c>
      <c r="I34" s="250" t="s">
        <v>202</v>
      </c>
      <c r="J34" s="249">
        <v>100030</v>
      </c>
      <c r="K34" s="237"/>
    </row>
    <row r="35" spans="1:11" x14ac:dyDescent="0.3">
      <c r="A35" s="54" t="s">
        <v>229</v>
      </c>
      <c r="B35" s="141">
        <v>40634</v>
      </c>
      <c r="C35" s="145" t="s">
        <v>130</v>
      </c>
      <c r="D35" s="230" t="s">
        <v>230</v>
      </c>
      <c r="E35" s="136" t="s">
        <v>231</v>
      </c>
      <c r="F35" s="119" t="s">
        <v>232</v>
      </c>
      <c r="G35" s="21"/>
      <c r="H35" s="25">
        <v>2595</v>
      </c>
      <c r="I35" s="229" t="s">
        <v>202</v>
      </c>
      <c r="J35" s="102">
        <v>100031</v>
      </c>
      <c r="K35" s="236"/>
    </row>
    <row r="36" spans="1:11" x14ac:dyDescent="0.3">
      <c r="A36" s="21" t="s">
        <v>237</v>
      </c>
      <c r="B36" s="140">
        <v>40654</v>
      </c>
      <c r="C36" s="46" t="s">
        <v>130</v>
      </c>
      <c r="D36" s="21" t="s">
        <v>204</v>
      </c>
      <c r="E36" s="21"/>
      <c r="F36" s="54" t="s">
        <v>205</v>
      </c>
      <c r="G36" s="21"/>
      <c r="H36" s="24">
        <v>3897.5</v>
      </c>
      <c r="I36" s="158" t="s">
        <v>202</v>
      </c>
      <c r="J36" s="102">
        <v>100021</v>
      </c>
      <c r="K36" s="236"/>
    </row>
    <row r="37" spans="1:11" ht="15" customHeight="1" x14ac:dyDescent="0.3">
      <c r="A37" s="21" t="s">
        <v>6</v>
      </c>
      <c r="B37" s="140">
        <v>40648</v>
      </c>
      <c r="C37" s="46" t="s">
        <v>130</v>
      </c>
      <c r="D37" s="21" t="s">
        <v>7</v>
      </c>
      <c r="E37" s="21"/>
      <c r="F37" s="21"/>
      <c r="G37" s="21"/>
      <c r="H37" s="24">
        <v>9700</v>
      </c>
      <c r="I37" s="162" t="s">
        <v>202</v>
      </c>
      <c r="J37" s="102">
        <v>100032</v>
      </c>
      <c r="K37" s="236"/>
    </row>
    <row r="38" spans="1:11" ht="15" customHeight="1" x14ac:dyDescent="0.3">
      <c r="A38" s="21" t="s">
        <v>257</v>
      </c>
      <c r="B38" s="140">
        <v>40660</v>
      </c>
      <c r="C38" s="46" t="s">
        <v>130</v>
      </c>
      <c r="D38" s="21" t="s">
        <v>258</v>
      </c>
      <c r="E38" s="21"/>
      <c r="F38" s="21"/>
      <c r="G38" s="21"/>
      <c r="H38" s="24">
        <v>1255</v>
      </c>
      <c r="I38" s="165" t="s">
        <v>202</v>
      </c>
      <c r="J38" s="102">
        <v>100033</v>
      </c>
      <c r="K38" s="236"/>
    </row>
    <row r="39" spans="1:11" x14ac:dyDescent="0.3">
      <c r="A39" s="168" t="s">
        <v>244</v>
      </c>
      <c r="B39" s="169">
        <v>40660</v>
      </c>
      <c r="C39" s="145" t="s">
        <v>130</v>
      </c>
      <c r="D39" s="231" t="s">
        <v>245</v>
      </c>
      <c r="E39" s="231"/>
      <c r="F39" s="54"/>
      <c r="G39" s="231"/>
      <c r="H39" s="25">
        <v>6530</v>
      </c>
      <c r="I39" s="231" t="s">
        <v>246</v>
      </c>
      <c r="J39" s="102">
        <v>100034</v>
      </c>
      <c r="K39" s="238" t="s">
        <v>308</v>
      </c>
    </row>
    <row r="40" spans="1:11" x14ac:dyDescent="0.3">
      <c r="A40" s="168" t="s">
        <v>251</v>
      </c>
      <c r="B40" s="169">
        <v>40660</v>
      </c>
      <c r="C40" s="145" t="s">
        <v>130</v>
      </c>
      <c r="D40" s="167" t="s">
        <v>252</v>
      </c>
      <c r="E40" s="167" t="s">
        <v>253</v>
      </c>
      <c r="F40" s="119" t="s">
        <v>254</v>
      </c>
      <c r="G40" s="167"/>
      <c r="H40" s="25">
        <v>1595</v>
      </c>
      <c r="I40" s="167" t="s">
        <v>202</v>
      </c>
      <c r="J40" s="102">
        <v>100035</v>
      </c>
      <c r="K40" s="236"/>
    </row>
    <row r="41" spans="1:11" ht="15" customHeight="1" x14ac:dyDescent="0.3">
      <c r="A41" s="20"/>
      <c r="B41" s="142"/>
      <c r="C41" s="100"/>
      <c r="D41" s="20"/>
      <c r="E41" s="20"/>
      <c r="F41" s="20"/>
      <c r="G41" s="20"/>
      <c r="H41" s="101"/>
      <c r="I41" s="118"/>
      <c r="J41" s="103"/>
      <c r="K41" s="236"/>
    </row>
    <row r="42" spans="1:11" ht="15" customHeight="1" x14ac:dyDescent="0.3">
      <c r="A42" s="21" t="s">
        <v>260</v>
      </c>
      <c r="B42" s="140">
        <v>40672</v>
      </c>
      <c r="C42" s="46" t="s">
        <v>130</v>
      </c>
      <c r="D42" s="21" t="s">
        <v>259</v>
      </c>
      <c r="E42" s="21"/>
      <c r="F42" s="21"/>
      <c r="G42" s="21"/>
      <c r="H42" s="24">
        <v>280.75</v>
      </c>
      <c r="I42" s="250" t="s">
        <v>202</v>
      </c>
      <c r="J42" s="102">
        <v>100036</v>
      </c>
      <c r="K42" s="236"/>
    </row>
    <row r="43" spans="1:11" ht="15" customHeight="1" x14ac:dyDescent="0.3">
      <c r="A43" s="170" t="s">
        <v>237</v>
      </c>
      <c r="B43" s="171">
        <v>40689</v>
      </c>
      <c r="C43" s="172" t="s">
        <v>130</v>
      </c>
      <c r="D43" s="170" t="s">
        <v>204</v>
      </c>
      <c r="E43" s="170"/>
      <c r="F43" s="170"/>
      <c r="G43" s="170" t="s">
        <v>262</v>
      </c>
      <c r="H43" s="173">
        <v>512</v>
      </c>
      <c r="I43" s="174" t="s">
        <v>269</v>
      </c>
      <c r="J43" s="103"/>
      <c r="K43" s="236"/>
    </row>
    <row r="44" spans="1:11" ht="15" customHeight="1" x14ac:dyDescent="0.3">
      <c r="A44" s="21" t="s">
        <v>270</v>
      </c>
      <c r="B44" s="140">
        <v>40689</v>
      </c>
      <c r="C44" s="46" t="s">
        <v>130</v>
      </c>
      <c r="D44" s="21" t="s">
        <v>263</v>
      </c>
      <c r="E44" s="21"/>
      <c r="F44" s="21"/>
      <c r="G44" s="21"/>
      <c r="H44" s="24">
        <v>900</v>
      </c>
      <c r="I44" s="167" t="s">
        <v>264</v>
      </c>
      <c r="J44" s="102">
        <v>100039</v>
      </c>
      <c r="K44" s="236"/>
    </row>
    <row r="45" spans="1:11" ht="15" customHeight="1" x14ac:dyDescent="0.3">
      <c r="A45" s="20"/>
      <c r="B45" s="142"/>
      <c r="C45" s="100"/>
      <c r="D45" s="20"/>
      <c r="E45" s="20"/>
      <c r="F45" s="20"/>
      <c r="G45" s="20"/>
      <c r="H45" s="101"/>
      <c r="I45" s="118"/>
      <c r="J45" s="103"/>
      <c r="K45" s="236"/>
    </row>
    <row r="46" spans="1:11" ht="15" customHeight="1" x14ac:dyDescent="0.3">
      <c r="A46" s="21" t="s">
        <v>265</v>
      </c>
      <c r="B46" s="140">
        <v>40701</v>
      </c>
      <c r="C46" s="46" t="s">
        <v>130</v>
      </c>
      <c r="D46" s="21" t="s">
        <v>266</v>
      </c>
      <c r="E46" s="21"/>
      <c r="F46" s="21"/>
      <c r="G46" s="21"/>
      <c r="H46" s="24">
        <v>2195</v>
      </c>
      <c r="I46" s="209" t="s">
        <v>202</v>
      </c>
      <c r="J46" s="102">
        <v>100043</v>
      </c>
      <c r="K46" s="238" t="s">
        <v>291</v>
      </c>
    </row>
    <row r="47" spans="1:11" ht="15" customHeight="1" x14ac:dyDescent="0.3">
      <c r="A47" s="21" t="s">
        <v>267</v>
      </c>
      <c r="B47" s="140">
        <v>40710</v>
      </c>
      <c r="C47" s="46" t="s">
        <v>130</v>
      </c>
      <c r="D47" s="21"/>
      <c r="E47" s="21"/>
      <c r="F47" s="21"/>
      <c r="G47" s="21"/>
      <c r="H47" s="24">
        <v>496.5</v>
      </c>
      <c r="I47" s="250" t="s">
        <v>202</v>
      </c>
      <c r="J47" s="102">
        <v>100040</v>
      </c>
      <c r="K47" s="236"/>
    </row>
    <row r="48" spans="1:11" ht="15" customHeight="1" x14ac:dyDescent="0.3">
      <c r="A48" s="21" t="s">
        <v>6</v>
      </c>
      <c r="B48" s="140">
        <v>40710</v>
      </c>
      <c r="C48" s="46" t="s">
        <v>130</v>
      </c>
      <c r="D48" s="21" t="s">
        <v>7</v>
      </c>
      <c r="E48" s="21"/>
      <c r="F48" s="21"/>
      <c r="G48" s="21"/>
      <c r="H48" s="24">
        <v>13200</v>
      </c>
      <c r="I48" s="250" t="s">
        <v>202</v>
      </c>
      <c r="J48" s="102">
        <v>100041</v>
      </c>
      <c r="K48" s="236"/>
    </row>
    <row r="49" spans="1:11" ht="15" customHeight="1" x14ac:dyDescent="0.3">
      <c r="A49" s="21" t="s">
        <v>268</v>
      </c>
      <c r="B49" s="140">
        <v>40710</v>
      </c>
      <c r="C49" s="46" t="s">
        <v>130</v>
      </c>
      <c r="D49" s="21"/>
      <c r="E49" s="21"/>
      <c r="F49" s="21"/>
      <c r="G49" s="21"/>
      <c r="H49" s="24">
        <v>641.5</v>
      </c>
      <c r="I49" s="250" t="s">
        <v>202</v>
      </c>
      <c r="J49" s="102">
        <v>100042</v>
      </c>
      <c r="K49" s="238" t="s">
        <v>290</v>
      </c>
    </row>
    <row r="50" spans="1:11" ht="15" customHeight="1" x14ac:dyDescent="0.3">
      <c r="A50" s="163"/>
      <c r="B50" s="145"/>
      <c r="C50" s="145"/>
      <c r="D50" s="163"/>
      <c r="E50" s="163"/>
      <c r="F50" s="21"/>
      <c r="G50" s="163"/>
      <c r="H50" s="25"/>
      <c r="I50" s="163"/>
      <c r="J50" s="102"/>
      <c r="K50" s="236"/>
    </row>
    <row r="51" spans="1:11" s="18" customFormat="1" ht="19.5" customHeight="1" x14ac:dyDescent="0.3">
      <c r="A51" s="82"/>
      <c r="B51" s="83"/>
      <c r="C51" s="83"/>
      <c r="D51" s="84"/>
      <c r="E51" s="84"/>
      <c r="F51" s="85"/>
      <c r="G51" s="84"/>
      <c r="H51" s="86"/>
      <c r="I51" s="87"/>
      <c r="J51" s="83"/>
      <c r="K51" s="236"/>
    </row>
    <row r="52" spans="1:11" ht="25.8" x14ac:dyDescent="0.3">
      <c r="A52" s="703" t="s">
        <v>190</v>
      </c>
      <c r="B52" s="704"/>
      <c r="C52" s="704"/>
      <c r="D52" s="704"/>
      <c r="E52" s="704"/>
      <c r="F52" s="704"/>
      <c r="G52" s="704"/>
      <c r="H52" s="704"/>
      <c r="I52" s="705"/>
      <c r="J52" s="96"/>
      <c r="K52" s="215"/>
    </row>
    <row r="53" spans="1:11" ht="43.2" x14ac:dyDescent="0.3">
      <c r="A53" s="304" t="s">
        <v>169</v>
      </c>
      <c r="B53" s="305"/>
      <c r="C53" s="305" t="s">
        <v>133</v>
      </c>
      <c r="D53" s="304" t="s">
        <v>171</v>
      </c>
      <c r="E53" s="304"/>
      <c r="F53" s="306" t="s">
        <v>170</v>
      </c>
      <c r="G53" s="306"/>
      <c r="H53" s="307">
        <v>9764.26</v>
      </c>
      <c r="I53" s="308" t="s">
        <v>191</v>
      </c>
      <c r="J53" s="110"/>
      <c r="K53" s="215"/>
    </row>
    <row r="54" spans="1:11" ht="57.6" x14ac:dyDescent="0.3">
      <c r="A54" s="40" t="s">
        <v>139</v>
      </c>
      <c r="B54" s="52"/>
      <c r="C54" s="52" t="s">
        <v>133</v>
      </c>
      <c r="D54" s="40" t="s">
        <v>140</v>
      </c>
      <c r="E54" s="40" t="s">
        <v>141</v>
      </c>
      <c r="F54" s="41" t="s">
        <v>142</v>
      </c>
      <c r="G54" s="42"/>
      <c r="H54" s="43">
        <v>2195</v>
      </c>
      <c r="I54" s="44" t="s">
        <v>143</v>
      </c>
      <c r="J54" s="109"/>
      <c r="K54" s="215"/>
    </row>
    <row r="55" spans="1:11" x14ac:dyDescent="0.3">
      <c r="A55" s="117" t="s">
        <v>206</v>
      </c>
      <c r="B55" s="138"/>
      <c r="C55" s="53" t="s">
        <v>133</v>
      </c>
      <c r="D55" s="40" t="s">
        <v>209</v>
      </c>
      <c r="E55" s="44" t="s">
        <v>38</v>
      </c>
      <c r="F55" s="116" t="s">
        <v>151</v>
      </c>
      <c r="G55" s="41"/>
      <c r="H55" s="43">
        <v>2455</v>
      </c>
      <c r="I55" s="40" t="s">
        <v>210</v>
      </c>
      <c r="J55" s="109"/>
      <c r="K55" s="215"/>
    </row>
    <row r="56" spans="1:11" x14ac:dyDescent="0.3">
      <c r="A56" s="117" t="s">
        <v>207</v>
      </c>
      <c r="B56" s="138"/>
      <c r="C56" s="53" t="s">
        <v>133</v>
      </c>
      <c r="D56" s="40" t="s">
        <v>209</v>
      </c>
      <c r="E56" s="44" t="s">
        <v>38</v>
      </c>
      <c r="F56" s="116" t="s">
        <v>151</v>
      </c>
      <c r="G56" s="41"/>
      <c r="H56" s="43">
        <v>1295</v>
      </c>
      <c r="I56" s="40" t="s">
        <v>210</v>
      </c>
      <c r="J56" s="109"/>
      <c r="K56" s="215"/>
    </row>
    <row r="57" spans="1:11" x14ac:dyDescent="0.3">
      <c r="A57" s="117" t="s">
        <v>206</v>
      </c>
      <c r="B57" s="138"/>
      <c r="C57" s="53" t="s">
        <v>133</v>
      </c>
      <c r="D57" s="40" t="s">
        <v>209</v>
      </c>
      <c r="E57" s="44" t="s">
        <v>38</v>
      </c>
      <c r="F57" s="116" t="s">
        <v>151</v>
      </c>
      <c r="G57" s="41"/>
      <c r="H57" s="43">
        <v>800</v>
      </c>
      <c r="I57" s="40" t="s">
        <v>210</v>
      </c>
      <c r="J57" s="109"/>
      <c r="K57" s="215"/>
    </row>
    <row r="58" spans="1:11" x14ac:dyDescent="0.3">
      <c r="A58" s="155"/>
      <c r="B58" s="156"/>
      <c r="C58" s="114"/>
      <c r="D58" s="113"/>
      <c r="E58" s="113"/>
      <c r="F58" s="157"/>
      <c r="G58" s="113"/>
      <c r="H58" s="115"/>
      <c r="I58" s="113"/>
      <c r="J58" s="109"/>
      <c r="K58" s="215"/>
    </row>
    <row r="59" spans="1:11" ht="15" customHeight="1" x14ac:dyDescent="0.3">
      <c r="A59" s="41" t="s">
        <v>248</v>
      </c>
      <c r="B59" s="298">
        <v>40802</v>
      </c>
      <c r="C59" s="41" t="s">
        <v>311</v>
      </c>
      <c r="D59" s="41" t="s">
        <v>249</v>
      </c>
      <c r="E59" s="299" t="s">
        <v>250</v>
      </c>
      <c r="F59" s="300">
        <v>2595</v>
      </c>
      <c r="G59" s="301">
        <f>F59*1.2</f>
        <v>3114</v>
      </c>
      <c r="H59" s="41"/>
      <c r="I59" s="302">
        <v>100060</v>
      </c>
      <c r="J59" s="303"/>
      <c r="K59" s="15"/>
    </row>
    <row r="60" spans="1:11" x14ac:dyDescent="0.3">
      <c r="A60" s="164"/>
      <c r="B60" s="156"/>
      <c r="C60" s="114"/>
      <c r="D60" s="113"/>
      <c r="E60" s="113"/>
      <c r="F60" s="157"/>
      <c r="G60" s="113"/>
      <c r="H60" s="115"/>
      <c r="I60" s="113"/>
      <c r="J60" s="109"/>
      <c r="K60" s="215"/>
    </row>
    <row r="62" spans="1:11" ht="25.8" x14ac:dyDescent="0.3">
      <c r="A62" s="709" t="s">
        <v>188</v>
      </c>
      <c r="B62" s="710"/>
      <c r="C62" s="710"/>
      <c r="D62" s="710"/>
      <c r="E62" s="710"/>
      <c r="F62" s="710"/>
      <c r="G62" s="710"/>
      <c r="H62" s="710"/>
      <c r="I62" s="711"/>
      <c r="J62" s="94"/>
      <c r="K62" s="215"/>
    </row>
    <row r="63" spans="1:11" ht="43.2" x14ac:dyDescent="0.3">
      <c r="A63" s="26" t="s">
        <v>10</v>
      </c>
      <c r="B63" s="48"/>
      <c r="C63" s="48" t="s">
        <v>131</v>
      </c>
      <c r="D63" s="26" t="s">
        <v>10</v>
      </c>
      <c r="E63" s="26" t="s">
        <v>31</v>
      </c>
      <c r="F63" s="27" t="s">
        <v>30</v>
      </c>
      <c r="G63" s="28"/>
      <c r="H63" s="29"/>
      <c r="I63" s="26" t="s">
        <v>121</v>
      </c>
      <c r="J63" s="104"/>
      <c r="K63" s="215"/>
    </row>
    <row r="64" spans="1:11" x14ac:dyDescent="0.3">
      <c r="A64" s="30" t="s">
        <v>116</v>
      </c>
      <c r="B64" s="49"/>
      <c r="C64" s="49" t="s">
        <v>131</v>
      </c>
      <c r="D64" s="26" t="s">
        <v>117</v>
      </c>
      <c r="E64" s="31" t="s">
        <v>118</v>
      </c>
      <c r="F64" s="27" t="s">
        <v>119</v>
      </c>
      <c r="G64" s="32" t="s">
        <v>120</v>
      </c>
      <c r="H64" s="33">
        <v>2895</v>
      </c>
      <c r="I64" s="26"/>
      <c r="J64" s="104"/>
      <c r="K64" s="215"/>
    </row>
    <row r="65" spans="1:11" x14ac:dyDescent="0.3">
      <c r="A65" s="28" t="s">
        <v>36</v>
      </c>
      <c r="B65" s="179"/>
      <c r="C65" s="179" t="s">
        <v>133</v>
      </c>
      <c r="D65" s="28" t="s">
        <v>37</v>
      </c>
      <c r="E65" s="28" t="s">
        <v>38</v>
      </c>
      <c r="F65" s="232" t="s">
        <v>39</v>
      </c>
      <c r="G65" s="28"/>
      <c r="H65" s="180">
        <v>2195</v>
      </c>
      <c r="I65" s="28" t="s">
        <v>95</v>
      </c>
      <c r="J65" s="181"/>
      <c r="K65" s="215"/>
    </row>
    <row r="66" spans="1:11" x14ac:dyDescent="0.3">
      <c r="A66" s="233" t="s">
        <v>238</v>
      </c>
      <c r="B66" s="234"/>
      <c r="C66" s="179" t="s">
        <v>133</v>
      </c>
      <c r="D66" s="28" t="s">
        <v>239</v>
      </c>
      <c r="E66" s="28" t="s">
        <v>241</v>
      </c>
      <c r="F66" s="232" t="s">
        <v>240</v>
      </c>
      <c r="G66" s="28"/>
      <c r="H66" s="180">
        <v>1870</v>
      </c>
      <c r="I66" s="28" t="s">
        <v>242</v>
      </c>
      <c r="J66" s="181"/>
      <c r="K66" s="215"/>
    </row>
    <row r="67" spans="1:11" x14ac:dyDescent="0.3">
      <c r="A67" s="233" t="s">
        <v>243</v>
      </c>
      <c r="B67" s="234"/>
      <c r="C67" s="179" t="s">
        <v>133</v>
      </c>
      <c r="D67" s="28" t="s">
        <v>256</v>
      </c>
      <c r="E67" s="28"/>
      <c r="F67" s="232"/>
      <c r="G67" s="28"/>
      <c r="H67" s="180">
        <v>2940</v>
      </c>
      <c r="I67" s="28" t="s">
        <v>255</v>
      </c>
      <c r="J67" s="181"/>
      <c r="K67" s="215"/>
    </row>
    <row r="68" spans="1:11" ht="28.8" x14ac:dyDescent="0.3">
      <c r="A68" s="133" t="s">
        <v>212</v>
      </c>
      <c r="B68" s="139"/>
      <c r="C68" s="132" t="s">
        <v>131</v>
      </c>
      <c r="D68" s="134" t="s">
        <v>214</v>
      </c>
      <c r="E68" s="26">
        <v>2085585656</v>
      </c>
      <c r="F68" s="135" t="s">
        <v>213</v>
      </c>
      <c r="G68" s="28"/>
      <c r="H68" s="29">
        <v>2515</v>
      </c>
      <c r="I68" s="132" t="s">
        <v>221</v>
      </c>
      <c r="J68" s="104"/>
      <c r="K68" s="215"/>
    </row>
    <row r="69" spans="1:11" x14ac:dyDescent="0.3">
      <c r="A69" s="26" t="s">
        <v>162</v>
      </c>
      <c r="B69" s="48"/>
      <c r="C69" s="131" t="s">
        <v>131</v>
      </c>
      <c r="D69" s="26" t="s">
        <v>163</v>
      </c>
      <c r="E69" s="26"/>
      <c r="F69" s="28"/>
      <c r="G69" s="28"/>
      <c r="H69" s="29">
        <v>2595</v>
      </c>
      <c r="I69" s="26" t="s">
        <v>166</v>
      </c>
      <c r="J69" s="104"/>
      <c r="K69" s="215"/>
    </row>
    <row r="70" spans="1:11" ht="43.2" x14ac:dyDescent="0.3">
      <c r="A70" s="175" t="s">
        <v>145</v>
      </c>
      <c r="B70" s="176"/>
      <c r="C70" s="176" t="s">
        <v>133</v>
      </c>
      <c r="D70" s="132" t="s">
        <v>144</v>
      </c>
      <c r="E70" s="177" t="s">
        <v>146</v>
      </c>
      <c r="F70" s="32"/>
      <c r="G70" s="27"/>
      <c r="H70" s="33">
        <v>2195</v>
      </c>
      <c r="I70" s="132" t="s">
        <v>147</v>
      </c>
      <c r="J70" s="178"/>
      <c r="K70" s="215"/>
    </row>
    <row r="71" spans="1:11" ht="28.8" x14ac:dyDescent="0.3">
      <c r="A71" s="28" t="s">
        <v>196</v>
      </c>
      <c r="B71" s="179"/>
      <c r="C71" s="179" t="s">
        <v>133</v>
      </c>
      <c r="D71" s="28" t="s">
        <v>196</v>
      </c>
      <c r="E71" s="28" t="s">
        <v>220</v>
      </c>
      <c r="F71" s="28"/>
      <c r="G71" s="27"/>
      <c r="H71" s="180">
        <v>2795</v>
      </c>
      <c r="I71" s="28" t="s">
        <v>261</v>
      </c>
      <c r="J71" s="181"/>
      <c r="K71" s="215"/>
    </row>
    <row r="72" spans="1:11" ht="43.2" x14ac:dyDescent="0.3">
      <c r="A72" s="30" t="s">
        <v>125</v>
      </c>
      <c r="B72" s="49"/>
      <c r="C72" s="49" t="s">
        <v>133</v>
      </c>
      <c r="D72" s="26" t="s">
        <v>126</v>
      </c>
      <c r="E72" s="190" t="s">
        <v>128</v>
      </c>
      <c r="F72" s="191" t="s">
        <v>129</v>
      </c>
      <c r="G72" s="27"/>
      <c r="H72" s="33">
        <v>2595</v>
      </c>
      <c r="I72" s="132" t="s">
        <v>148</v>
      </c>
      <c r="J72" s="178"/>
      <c r="K72" s="215"/>
    </row>
    <row r="73" spans="1:11" x14ac:dyDescent="0.3">
      <c r="A73" s="182" t="s">
        <v>111</v>
      </c>
      <c r="B73" s="183"/>
      <c r="C73" s="184" t="s">
        <v>131</v>
      </c>
      <c r="D73" s="185" t="s">
        <v>109</v>
      </c>
      <c r="E73" s="186" t="s">
        <v>110</v>
      </c>
      <c r="F73" s="187" t="s">
        <v>112</v>
      </c>
      <c r="G73" s="188"/>
      <c r="H73" s="189">
        <v>2250.13</v>
      </c>
      <c r="I73" s="185" t="s">
        <v>113</v>
      </c>
      <c r="J73" s="105"/>
      <c r="K73" s="215"/>
    </row>
    <row r="74" spans="1:11" s="18" customFormat="1" x14ac:dyDescent="0.3">
      <c r="A74" s="59"/>
      <c r="B74" s="74"/>
      <c r="C74" s="60"/>
      <c r="D74" s="61"/>
      <c r="E74" s="62"/>
      <c r="F74" s="63"/>
      <c r="G74" s="64"/>
      <c r="H74" s="65"/>
      <c r="I74" s="66"/>
      <c r="J74" s="106"/>
      <c r="K74" s="215"/>
    </row>
    <row r="75" spans="1:11" ht="25.8" x14ac:dyDescent="0.3">
      <c r="A75" s="700" t="s">
        <v>189</v>
      </c>
      <c r="B75" s="701"/>
      <c r="C75" s="701"/>
      <c r="D75" s="701"/>
      <c r="E75" s="701"/>
      <c r="F75" s="701"/>
      <c r="G75" s="701"/>
      <c r="H75" s="701"/>
      <c r="I75" s="702"/>
      <c r="J75" s="95"/>
      <c r="K75" s="215"/>
    </row>
    <row r="76" spans="1:11" ht="43.2" x14ac:dyDescent="0.3">
      <c r="A76" s="34" t="s">
        <v>11</v>
      </c>
      <c r="B76" s="51"/>
      <c r="C76" s="50" t="s">
        <v>132</v>
      </c>
      <c r="D76" s="34" t="s">
        <v>32</v>
      </c>
      <c r="E76" s="34" t="s">
        <v>33</v>
      </c>
      <c r="F76" s="35"/>
      <c r="G76" s="36" t="s">
        <v>35</v>
      </c>
      <c r="H76" s="37">
        <v>2195</v>
      </c>
      <c r="I76" s="34" t="s">
        <v>104</v>
      </c>
      <c r="J76" s="107"/>
      <c r="K76" s="215"/>
    </row>
    <row r="77" spans="1:11" ht="57.6" x14ac:dyDescent="0.3">
      <c r="A77" s="34" t="s">
        <v>11</v>
      </c>
      <c r="B77" s="51"/>
      <c r="C77" s="50" t="s">
        <v>132</v>
      </c>
      <c r="D77" s="34" t="s">
        <v>32</v>
      </c>
      <c r="E77" s="34" t="s">
        <v>34</v>
      </c>
      <c r="F77" s="35"/>
      <c r="G77" s="36" t="s">
        <v>35</v>
      </c>
      <c r="H77" s="37">
        <v>400</v>
      </c>
      <c r="I77" s="34" t="s">
        <v>108</v>
      </c>
      <c r="J77" s="107"/>
      <c r="K77" s="215"/>
    </row>
    <row r="78" spans="1:11" ht="28.8" x14ac:dyDescent="0.3">
      <c r="A78" s="34" t="s">
        <v>17</v>
      </c>
      <c r="B78" s="51"/>
      <c r="C78" s="51" t="s">
        <v>132</v>
      </c>
      <c r="D78" s="34" t="s">
        <v>18</v>
      </c>
      <c r="E78" s="34" t="s">
        <v>19</v>
      </c>
      <c r="F78" s="35"/>
      <c r="G78" s="35"/>
      <c r="H78" s="37"/>
      <c r="I78" s="34" t="s">
        <v>20</v>
      </c>
      <c r="J78" s="107"/>
      <c r="K78" s="215"/>
    </row>
    <row r="79" spans="1:11" x14ac:dyDescent="0.3">
      <c r="A79" s="112" t="s">
        <v>194</v>
      </c>
      <c r="B79" s="50"/>
      <c r="C79" s="50" t="s">
        <v>132</v>
      </c>
      <c r="D79" s="112" t="s">
        <v>194</v>
      </c>
      <c r="E79" s="112"/>
      <c r="F79" s="35"/>
      <c r="G79" s="36"/>
      <c r="H79" s="37">
        <v>2515</v>
      </c>
      <c r="I79" s="112" t="s">
        <v>195</v>
      </c>
      <c r="J79" s="107"/>
      <c r="K79" s="215"/>
    </row>
    <row r="80" spans="1:11" x14ac:dyDescent="0.3">
      <c r="A80" s="34" t="s">
        <v>24</v>
      </c>
      <c r="B80" s="51"/>
      <c r="C80" s="51" t="s">
        <v>132</v>
      </c>
      <c r="D80" s="34" t="s">
        <v>25</v>
      </c>
      <c r="E80" s="34" t="s">
        <v>26</v>
      </c>
      <c r="F80" s="38" t="s">
        <v>29</v>
      </c>
      <c r="G80" s="38" t="s">
        <v>28</v>
      </c>
      <c r="H80" s="37"/>
      <c r="I80" s="34" t="s">
        <v>105</v>
      </c>
      <c r="J80" s="107"/>
      <c r="K80" s="215"/>
    </row>
    <row r="81" spans="1:11" ht="28.8" x14ac:dyDescent="0.3">
      <c r="A81" s="34" t="s">
        <v>91</v>
      </c>
      <c r="B81" s="51"/>
      <c r="C81" s="51" t="s">
        <v>132</v>
      </c>
      <c r="D81" s="34" t="s">
        <v>92</v>
      </c>
      <c r="E81" s="34" t="s">
        <v>93</v>
      </c>
      <c r="F81" s="38" t="s">
        <v>94</v>
      </c>
      <c r="G81" s="35"/>
      <c r="H81" s="37"/>
      <c r="I81" s="34"/>
      <c r="J81" s="107"/>
      <c r="K81" s="215"/>
    </row>
    <row r="82" spans="1:11" ht="28.8" x14ac:dyDescent="0.3">
      <c r="A82" s="34" t="s">
        <v>96</v>
      </c>
      <c r="B82" s="51"/>
      <c r="C82" s="51" t="s">
        <v>132</v>
      </c>
      <c r="D82" s="34" t="s">
        <v>97</v>
      </c>
      <c r="E82" s="39" t="s">
        <v>99</v>
      </c>
      <c r="F82" s="35" t="s">
        <v>100</v>
      </c>
      <c r="G82" s="35"/>
      <c r="H82" s="37"/>
      <c r="I82" s="34" t="s">
        <v>98</v>
      </c>
      <c r="J82" s="107"/>
      <c r="K82" s="215"/>
    </row>
    <row r="83" spans="1:11" x14ac:dyDescent="0.3">
      <c r="A83" s="76" t="s">
        <v>156</v>
      </c>
      <c r="B83" s="77"/>
      <c r="C83" s="77" t="s">
        <v>132</v>
      </c>
      <c r="D83" s="76" t="s">
        <v>156</v>
      </c>
      <c r="E83" s="78"/>
      <c r="F83" s="79" t="s">
        <v>157</v>
      </c>
      <c r="G83" s="80"/>
      <c r="H83" s="81">
        <v>2195</v>
      </c>
      <c r="I83" s="76" t="s">
        <v>158</v>
      </c>
      <c r="J83" s="108"/>
      <c r="K83" s="215"/>
    </row>
    <row r="84" spans="1:11" s="18" customFormat="1" x14ac:dyDescent="0.3">
      <c r="A84" s="67"/>
      <c r="B84" s="68"/>
      <c r="C84" s="68"/>
      <c r="D84" s="69"/>
      <c r="E84" s="61"/>
      <c r="F84" s="70"/>
      <c r="G84" s="71"/>
      <c r="H84" s="72"/>
      <c r="I84" s="73"/>
      <c r="J84" s="68"/>
      <c r="K84" s="215"/>
    </row>
    <row r="85" spans="1:11" s="18" customFormat="1" x14ac:dyDescent="0.3">
      <c r="A85" s="59"/>
      <c r="B85" s="74"/>
      <c r="C85" s="74"/>
      <c r="D85" s="61"/>
      <c r="E85" s="75"/>
      <c r="F85" s="63"/>
      <c r="G85" s="64"/>
      <c r="H85" s="65"/>
      <c r="I85" s="73"/>
      <c r="J85" s="68"/>
      <c r="K85" s="215"/>
    </row>
  </sheetData>
  <autoFilter ref="A1:K85">
    <sortState ref="A2:J30">
      <sortCondition descending="1" ref="C1:C30"/>
    </sortState>
  </autoFilter>
  <mergeCells count="24">
    <mergeCell ref="D6:D7"/>
    <mergeCell ref="A6:A7"/>
    <mergeCell ref="F12:F13"/>
    <mergeCell ref="D12:D13"/>
    <mergeCell ref="E12:E13"/>
    <mergeCell ref="D8:D9"/>
    <mergeCell ref="F8:F9"/>
    <mergeCell ref="E8:E9"/>
    <mergeCell ref="A75:I75"/>
    <mergeCell ref="A52:I52"/>
    <mergeCell ref="G8:G9"/>
    <mergeCell ref="A2:I2"/>
    <mergeCell ref="A21:I21"/>
    <mergeCell ref="A62:I62"/>
    <mergeCell ref="E3:E4"/>
    <mergeCell ref="F3:F4"/>
    <mergeCell ref="G6:G7"/>
    <mergeCell ref="F6:F7"/>
    <mergeCell ref="E6:E7"/>
    <mergeCell ref="G12:G13"/>
    <mergeCell ref="D3:D4"/>
    <mergeCell ref="A3:A4"/>
    <mergeCell ref="A12:A13"/>
    <mergeCell ref="A8:A9"/>
  </mergeCells>
  <hyperlinks>
    <hyperlink ref="G80" r:id="rId1"/>
    <hyperlink ref="F80" r:id="rId2"/>
    <hyperlink ref="F81" r:id="rId3"/>
    <hyperlink ref="F73" r:id="rId4"/>
    <hyperlink ref="G64" r:id="rId5"/>
    <hyperlink ref="F72" r:id="rId6"/>
    <hyperlink ref="F83" r:id="rId7"/>
  </hyperlinks>
  <pageMargins left="0.31496062992125984" right="0.27559055118110237" top="0.35433070866141736" bottom="0.31496062992125984" header="0.15748031496062992" footer="0.15748031496062992"/>
  <pageSetup paperSize="9" scale="57" fitToHeight="3" orientation="landscape" horizontalDpi="300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3" sqref="E3"/>
    </sheetView>
  </sheetViews>
  <sheetFormatPr defaultColWidth="9.109375" defaultRowHeight="14.4" x14ac:dyDescent="0.3"/>
  <cols>
    <col min="1" max="1" width="20.5546875" style="3" bestFit="1" customWidth="1"/>
    <col min="2" max="2" width="21.33203125" style="3" customWidth="1"/>
    <col min="3" max="3" width="12.88671875" style="3" customWidth="1"/>
    <col min="4" max="4" width="12.88671875" style="3" bestFit="1" customWidth="1"/>
    <col min="5" max="5" width="25.109375" style="3" customWidth="1"/>
    <col min="6" max="6" width="26.6640625" style="3" customWidth="1"/>
    <col min="7" max="7" width="27.88671875" style="3" customWidth="1"/>
    <col min="8" max="8" width="20.88671875" style="5" customWidth="1"/>
    <col min="9" max="16384" width="9.109375" style="3"/>
  </cols>
  <sheetData>
    <row r="1" spans="1:8" x14ac:dyDescent="0.3">
      <c r="A1" s="2" t="s">
        <v>55</v>
      </c>
      <c r="B1" s="2" t="s">
        <v>0</v>
      </c>
      <c r="C1" s="2" t="s">
        <v>21</v>
      </c>
      <c r="D1" s="2" t="s">
        <v>56</v>
      </c>
      <c r="E1" s="2" t="s">
        <v>22</v>
      </c>
      <c r="F1" s="2" t="s">
        <v>57</v>
      </c>
      <c r="G1" s="2" t="s">
        <v>58</v>
      </c>
    </row>
    <row r="2" spans="1:8" s="5" customFormat="1" ht="43.2" x14ac:dyDescent="0.3">
      <c r="A2" s="9" t="s">
        <v>46</v>
      </c>
      <c r="B2" s="5" t="s">
        <v>40</v>
      </c>
      <c r="C2" s="5" t="s">
        <v>41</v>
      </c>
      <c r="D2" s="5" t="s">
        <v>42</v>
      </c>
      <c r="F2" s="6" t="s">
        <v>43</v>
      </c>
      <c r="G2" s="5" t="s">
        <v>54</v>
      </c>
    </row>
    <row r="3" spans="1:8" s="5" customFormat="1" ht="28.8" x14ac:dyDescent="0.3">
      <c r="A3" s="10" t="s">
        <v>74</v>
      </c>
      <c r="B3" s="5" t="s">
        <v>44</v>
      </c>
      <c r="C3" s="5" t="s">
        <v>75</v>
      </c>
      <c r="D3" s="7" t="s">
        <v>76</v>
      </c>
      <c r="F3" s="4" t="s">
        <v>73</v>
      </c>
      <c r="G3" s="5" t="s">
        <v>45</v>
      </c>
      <c r="H3" s="5" t="s">
        <v>78</v>
      </c>
    </row>
    <row r="4" spans="1:8" s="5" customFormat="1" ht="43.2" x14ac:dyDescent="0.3">
      <c r="A4" s="11" t="s">
        <v>47</v>
      </c>
      <c r="B4" s="5" t="s">
        <v>65</v>
      </c>
      <c r="C4" s="5" t="s">
        <v>66</v>
      </c>
      <c r="E4" s="6" t="s">
        <v>67</v>
      </c>
      <c r="G4" s="5" t="s">
        <v>64</v>
      </c>
      <c r="H4" s="5" t="s">
        <v>77</v>
      </c>
    </row>
    <row r="5" spans="1:8" s="5" customFormat="1" x14ac:dyDescent="0.3">
      <c r="A5" s="1" t="s">
        <v>60</v>
      </c>
      <c r="B5" s="5" t="s">
        <v>62</v>
      </c>
      <c r="E5" s="8" t="s">
        <v>61</v>
      </c>
      <c r="G5" s="5" t="s">
        <v>63</v>
      </c>
    </row>
    <row r="6" spans="1:8" s="5" customFormat="1" ht="28.8" x14ac:dyDescent="0.3">
      <c r="A6" s="5" t="s">
        <v>48</v>
      </c>
      <c r="B6" s="5" t="s">
        <v>68</v>
      </c>
      <c r="C6" s="5" t="s">
        <v>51</v>
      </c>
      <c r="E6" s="6" t="s">
        <v>50</v>
      </c>
      <c r="F6" s="6" t="s">
        <v>49</v>
      </c>
      <c r="G6" s="5" t="s">
        <v>69</v>
      </c>
    </row>
    <row r="7" spans="1:8" s="5" customFormat="1" ht="28.8" x14ac:dyDescent="0.3">
      <c r="A7" s="9" t="s">
        <v>52</v>
      </c>
      <c r="C7" s="5" t="s">
        <v>59</v>
      </c>
      <c r="E7" s="6" t="s">
        <v>53</v>
      </c>
      <c r="F7" s="7"/>
      <c r="G7" s="5" t="s">
        <v>64</v>
      </c>
    </row>
    <row r="8" spans="1:8" s="5" customFormat="1" x14ac:dyDescent="0.3">
      <c r="A8" s="5" t="s">
        <v>70</v>
      </c>
      <c r="B8" s="5" t="s">
        <v>71</v>
      </c>
      <c r="C8" s="5" t="s">
        <v>72</v>
      </c>
      <c r="G8" s="5" t="s">
        <v>64</v>
      </c>
    </row>
    <row r="9" spans="1:8" x14ac:dyDescent="0.3">
      <c r="A9" s="5" t="s">
        <v>79</v>
      </c>
      <c r="B9" s="5" t="s">
        <v>82</v>
      </c>
      <c r="C9" s="5" t="s">
        <v>80</v>
      </c>
      <c r="D9" s="5"/>
      <c r="E9" s="5"/>
      <c r="F9" s="5" t="s">
        <v>81</v>
      </c>
    </row>
    <row r="10" spans="1:8" x14ac:dyDescent="0.3">
      <c r="A10" s="5" t="s">
        <v>83</v>
      </c>
      <c r="B10" s="5"/>
      <c r="C10" s="5" t="s">
        <v>84</v>
      </c>
      <c r="D10" s="5"/>
      <c r="E10" s="5"/>
      <c r="F10" s="5"/>
    </row>
    <row r="11" spans="1:8" x14ac:dyDescent="0.3">
      <c r="A11" s="5" t="s">
        <v>85</v>
      </c>
      <c r="B11" s="5"/>
      <c r="C11" s="5" t="s">
        <v>86</v>
      </c>
      <c r="D11" s="5"/>
      <c r="E11" s="5"/>
      <c r="F11" s="5"/>
    </row>
    <row r="12" spans="1:8" x14ac:dyDescent="0.3">
      <c r="A12" s="5" t="s">
        <v>87</v>
      </c>
      <c r="B12" s="5"/>
      <c r="C12" s="7" t="s">
        <v>90</v>
      </c>
      <c r="D12" s="5"/>
      <c r="E12" s="5" t="s">
        <v>89</v>
      </c>
      <c r="F12" s="6" t="s">
        <v>88</v>
      </c>
    </row>
    <row r="13" spans="1:8" x14ac:dyDescent="0.3">
      <c r="A13" s="5" t="s">
        <v>101</v>
      </c>
      <c r="B13" s="5"/>
      <c r="C13" s="5" t="s">
        <v>103</v>
      </c>
      <c r="D13" s="5"/>
      <c r="E13" s="5"/>
      <c r="F13" s="5"/>
      <c r="H13" s="5" t="s">
        <v>102</v>
      </c>
    </row>
  </sheetData>
  <hyperlinks>
    <hyperlink ref="F2" r:id="rId1"/>
    <hyperlink ref="F6" r:id="rId2" display="http://www.cicada-online.com/"/>
    <hyperlink ref="E6" r:id="rId3" display="mailto:ned@cicada-online.com"/>
    <hyperlink ref="E7" r:id="rId4" display="mailto:rhch@mac.com"/>
    <hyperlink ref="E5" r:id="rId5"/>
    <hyperlink ref="E4" r:id="rId6"/>
    <hyperlink ref="F3" r:id="rId7"/>
    <hyperlink ref="F12" r:id="rId8"/>
  </hyperlinks>
  <pageMargins left="0.7" right="0.7" top="0.75" bottom="0.75" header="0.3" footer="0.3"/>
  <pageSetup paperSize="9" orientation="portrait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75" zoomScaleNormal="75" workbookViewId="0">
      <pane ySplit="1" topLeftCell="A2" activePane="bottomLeft" state="frozen"/>
      <selection activeCell="B1" sqref="B1"/>
      <selection pane="bottomLeft" activeCell="F31" sqref="F31"/>
    </sheetView>
  </sheetViews>
  <sheetFormatPr defaultColWidth="9.109375" defaultRowHeight="14.4" x14ac:dyDescent="0.3"/>
  <cols>
    <col min="1" max="1" width="32" style="15" bestFit="1" customWidth="1"/>
    <col min="2" max="2" width="8.109375" style="17" customWidth="1"/>
    <col min="3" max="3" width="14" style="15" bestFit="1" customWidth="1"/>
    <col min="4" max="4" width="28" style="1" customWidth="1"/>
    <col min="5" max="5" width="12.33203125" style="19" bestFit="1" customWidth="1"/>
    <col min="6" max="6" width="12.6640625" style="19" bestFit="1" customWidth="1"/>
    <col min="7" max="7" width="12.88671875" style="111" customWidth="1"/>
    <col min="8" max="10" width="11.6640625" style="15" bestFit="1" customWidth="1"/>
    <col min="11" max="15" width="12.6640625" style="15" customWidth="1"/>
    <col min="16" max="16" width="9.77734375" style="15" bestFit="1" customWidth="1"/>
    <col min="17" max="16384" width="9.109375" style="15"/>
  </cols>
  <sheetData>
    <row r="1" spans="1:16" s="111" customFormat="1" ht="30" customHeight="1" x14ac:dyDescent="0.3">
      <c r="A1" s="206" t="s">
        <v>0</v>
      </c>
      <c r="B1" s="206" t="s">
        <v>222</v>
      </c>
      <c r="C1" s="206" t="s">
        <v>1</v>
      </c>
      <c r="D1" s="375" t="s">
        <v>22</v>
      </c>
      <c r="E1" s="376" t="s">
        <v>2</v>
      </c>
      <c r="F1" s="376" t="s">
        <v>283</v>
      </c>
      <c r="G1" s="206" t="s">
        <v>192</v>
      </c>
      <c r="H1" s="206" t="s">
        <v>473</v>
      </c>
      <c r="I1" s="206" t="s">
        <v>483</v>
      </c>
      <c r="J1" s="206" t="s">
        <v>474</v>
      </c>
      <c r="K1" s="377" t="s">
        <v>469</v>
      </c>
      <c r="L1" s="377" t="s">
        <v>470</v>
      </c>
      <c r="M1" s="377" t="s">
        <v>477</v>
      </c>
      <c r="N1" s="377" t="s">
        <v>476</v>
      </c>
      <c r="O1" s="377" t="s">
        <v>471</v>
      </c>
    </row>
    <row r="2" spans="1:16" ht="25.8" x14ac:dyDescent="0.3">
      <c r="A2" s="696">
        <v>2012</v>
      </c>
      <c r="B2" s="697"/>
      <c r="C2" s="697"/>
      <c r="D2" s="697"/>
      <c r="E2" s="697"/>
      <c r="F2" s="697"/>
      <c r="G2" s="697"/>
      <c r="H2" s="697"/>
      <c r="I2" s="697"/>
      <c r="J2" s="697"/>
      <c r="K2" s="725"/>
      <c r="L2" s="725"/>
      <c r="M2" s="697"/>
      <c r="N2" s="697"/>
      <c r="O2" s="708"/>
    </row>
    <row r="3" spans="1:16" ht="15" customHeight="1" x14ac:dyDescent="0.3">
      <c r="A3" s="367" t="s">
        <v>382</v>
      </c>
      <c r="B3" s="368">
        <v>40966</v>
      </c>
      <c r="C3" s="369" t="s">
        <v>383</v>
      </c>
      <c r="D3" s="369" t="s">
        <v>479</v>
      </c>
      <c r="E3" s="370">
        <v>2205</v>
      </c>
      <c r="F3" s="370">
        <f>E3*1.2</f>
        <v>2646</v>
      </c>
      <c r="G3" s="371">
        <v>100123</v>
      </c>
      <c r="H3" s="372">
        <v>995</v>
      </c>
      <c r="I3" s="373">
        <v>1651</v>
      </c>
      <c r="J3" s="374"/>
      <c r="K3" s="385">
        <v>2646</v>
      </c>
      <c r="L3" s="386">
        <v>2194</v>
      </c>
      <c r="M3" s="427">
        <v>877.6</v>
      </c>
      <c r="N3" s="401">
        <v>1316.4</v>
      </c>
      <c r="O3" s="412">
        <f>SUM(I3-N3)</f>
        <v>334.59999999999991</v>
      </c>
      <c r="P3" s="19"/>
    </row>
    <row r="4" spans="1:16" ht="6" customHeight="1" x14ac:dyDescent="0.3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3"/>
      <c r="L4" s="724"/>
      <c r="M4" s="397"/>
      <c r="N4" s="398"/>
      <c r="O4" s="399"/>
    </row>
    <row r="5" spans="1:16" ht="15" customHeight="1" x14ac:dyDescent="0.3">
      <c r="A5" s="20" t="s">
        <v>393</v>
      </c>
      <c r="B5" s="142">
        <v>40995</v>
      </c>
      <c r="C5" s="20" t="s">
        <v>259</v>
      </c>
      <c r="D5" s="20" t="s">
        <v>478</v>
      </c>
      <c r="E5" s="101">
        <v>2390</v>
      </c>
      <c r="F5" s="101">
        <f t="shared" ref="F5:F11" si="0">E5*1.2</f>
        <v>2868</v>
      </c>
      <c r="G5" s="159">
        <v>100133</v>
      </c>
      <c r="H5" s="192"/>
      <c r="I5" s="193"/>
      <c r="J5" s="194"/>
      <c r="K5" s="387">
        <f>F5</f>
        <v>2868</v>
      </c>
      <c r="L5" s="388">
        <v>2225.4</v>
      </c>
      <c r="M5" s="402">
        <v>0</v>
      </c>
      <c r="N5" s="403">
        <v>2225.4</v>
      </c>
      <c r="O5" s="413">
        <f>SUM(K5-L5)</f>
        <v>642.59999999999991</v>
      </c>
    </row>
    <row r="6" spans="1:16" ht="15" customHeight="1" x14ac:dyDescent="0.3">
      <c r="A6" s="118" t="s">
        <v>458</v>
      </c>
      <c r="B6" s="166">
        <v>41012</v>
      </c>
      <c r="C6" s="118" t="s">
        <v>400</v>
      </c>
      <c r="D6" s="20" t="s">
        <v>480</v>
      </c>
      <c r="E6" s="160">
        <v>2095</v>
      </c>
      <c r="F6" s="101">
        <f t="shared" si="0"/>
        <v>2514</v>
      </c>
      <c r="G6" s="159">
        <v>100135</v>
      </c>
      <c r="H6" s="223">
        <v>1005.6</v>
      </c>
      <c r="I6" s="225">
        <v>1508.4</v>
      </c>
      <c r="J6" s="226"/>
      <c r="K6" s="382">
        <f t="shared" ref="K6:K11" si="1">F6</f>
        <v>2514</v>
      </c>
      <c r="L6" s="383">
        <v>1728</v>
      </c>
      <c r="M6" s="426">
        <v>691.2</v>
      </c>
      <c r="N6" s="405">
        <v>1036.8</v>
      </c>
      <c r="O6" s="413">
        <f>SUM(I6-N6)</f>
        <v>471.60000000000014</v>
      </c>
      <c r="P6" s="19"/>
    </row>
    <row r="7" spans="1:16" ht="15" customHeight="1" x14ac:dyDescent="0.3">
      <c r="A7" s="118" t="s">
        <v>401</v>
      </c>
      <c r="B7" s="166">
        <v>41015</v>
      </c>
      <c r="C7" s="118" t="s">
        <v>402</v>
      </c>
      <c r="D7" s="20" t="s">
        <v>481</v>
      </c>
      <c r="E7" s="160">
        <v>3235</v>
      </c>
      <c r="F7" s="101">
        <f t="shared" si="0"/>
        <v>3882</v>
      </c>
      <c r="G7" s="159">
        <v>100136</v>
      </c>
      <c r="H7" s="223">
        <v>1552.8</v>
      </c>
      <c r="I7" s="225">
        <v>2329.1999999999998</v>
      </c>
      <c r="J7" s="226"/>
      <c r="K7" s="382">
        <f t="shared" si="1"/>
        <v>3882</v>
      </c>
      <c r="L7" s="383">
        <v>3013.8</v>
      </c>
      <c r="M7" s="426">
        <v>1205.52</v>
      </c>
      <c r="N7" s="405">
        <v>1808.28</v>
      </c>
      <c r="O7" s="413">
        <f>SUM(I7-N7)</f>
        <v>520.91999999999985</v>
      </c>
    </row>
    <row r="8" spans="1:16" ht="15" customHeight="1" x14ac:dyDescent="0.3">
      <c r="A8" s="20" t="s">
        <v>328</v>
      </c>
      <c r="B8" s="142">
        <v>41018</v>
      </c>
      <c r="C8" s="20" t="s">
        <v>363</v>
      </c>
      <c r="D8" s="20" t="s">
        <v>407</v>
      </c>
      <c r="E8" s="101">
        <v>656</v>
      </c>
      <c r="F8" s="101">
        <f t="shared" si="0"/>
        <v>787.19999999999993</v>
      </c>
      <c r="G8" s="159">
        <v>100139</v>
      </c>
      <c r="H8" s="223">
        <v>269.2</v>
      </c>
      <c r="I8" s="241">
        <v>528</v>
      </c>
      <c r="J8" s="226">
        <v>307.2</v>
      </c>
      <c r="K8" s="382">
        <f t="shared" si="1"/>
        <v>787.19999999999993</v>
      </c>
      <c r="L8" s="383">
        <v>0</v>
      </c>
      <c r="M8" s="404">
        <v>0</v>
      </c>
      <c r="N8" s="405">
        <v>0</v>
      </c>
      <c r="O8" s="414">
        <v>307.2</v>
      </c>
    </row>
    <row r="9" spans="1:16" ht="15" customHeight="1" x14ac:dyDescent="0.3">
      <c r="A9" s="20" t="s">
        <v>328</v>
      </c>
      <c r="B9" s="142">
        <v>41018</v>
      </c>
      <c r="C9" s="20" t="s">
        <v>363</v>
      </c>
      <c r="D9" s="20" t="s">
        <v>408</v>
      </c>
      <c r="E9" s="101">
        <v>696</v>
      </c>
      <c r="F9" s="101">
        <f t="shared" si="0"/>
        <v>835.19999999999993</v>
      </c>
      <c r="G9" s="159">
        <v>100140</v>
      </c>
      <c r="H9" s="224">
        <v>292.8</v>
      </c>
      <c r="I9" s="225">
        <v>129.6</v>
      </c>
      <c r="J9" s="226">
        <v>412.8</v>
      </c>
      <c r="K9" s="382">
        <f t="shared" si="1"/>
        <v>835.19999999999993</v>
      </c>
      <c r="L9" s="383">
        <v>0</v>
      </c>
      <c r="M9" s="404">
        <v>0</v>
      </c>
      <c r="N9" s="405">
        <v>0</v>
      </c>
      <c r="O9" s="414">
        <f>SUM(H9+I9+J9)</f>
        <v>835.2</v>
      </c>
    </row>
    <row r="10" spans="1:16" ht="15" customHeight="1" x14ac:dyDescent="0.3">
      <c r="A10" s="20" t="s">
        <v>328</v>
      </c>
      <c r="B10" s="359">
        <v>41018</v>
      </c>
      <c r="C10" s="358" t="s">
        <v>363</v>
      </c>
      <c r="D10" s="358" t="s">
        <v>409</v>
      </c>
      <c r="E10" s="361">
        <v>736</v>
      </c>
      <c r="F10" s="361">
        <f t="shared" si="0"/>
        <v>883.19999999999993</v>
      </c>
      <c r="G10" s="363">
        <v>100141</v>
      </c>
      <c r="H10" s="425">
        <v>0</v>
      </c>
      <c r="I10" s="418">
        <v>0</v>
      </c>
      <c r="J10" s="419">
        <v>0</v>
      </c>
      <c r="K10" s="420">
        <f t="shared" si="1"/>
        <v>883.19999999999993</v>
      </c>
      <c r="L10" s="421">
        <v>0</v>
      </c>
      <c r="M10" s="422">
        <v>0</v>
      </c>
      <c r="N10" s="423">
        <v>0</v>
      </c>
      <c r="O10" s="424">
        <v>0</v>
      </c>
    </row>
    <row r="11" spans="1:16" ht="15" customHeight="1" x14ac:dyDescent="0.3">
      <c r="A11" s="20" t="s">
        <v>328</v>
      </c>
      <c r="B11" s="142">
        <v>41057</v>
      </c>
      <c r="C11" s="20" t="s">
        <v>363</v>
      </c>
      <c r="D11" s="20" t="s">
        <v>415</v>
      </c>
      <c r="E11" s="101">
        <v>199</v>
      </c>
      <c r="F11" s="101">
        <f t="shared" si="0"/>
        <v>238.79999999999998</v>
      </c>
      <c r="G11" s="159">
        <v>100149</v>
      </c>
      <c r="H11" s="223">
        <v>95.25</v>
      </c>
      <c r="I11" s="225"/>
      <c r="J11" s="226"/>
      <c r="K11" s="389">
        <f t="shared" si="1"/>
        <v>238.79999999999998</v>
      </c>
      <c r="L11" s="390">
        <v>0</v>
      </c>
      <c r="M11" s="406">
        <v>0</v>
      </c>
      <c r="N11" s="407">
        <v>0</v>
      </c>
      <c r="O11" s="415">
        <f>SUM(F11-H11)</f>
        <v>143.54999999999998</v>
      </c>
    </row>
    <row r="12" spans="1:16" ht="6" customHeight="1" x14ac:dyDescent="0.3">
      <c r="A12" s="270"/>
      <c r="B12" s="336"/>
      <c r="C12" s="270"/>
      <c r="D12" s="267"/>
      <c r="E12" s="275"/>
      <c r="F12" s="269"/>
      <c r="G12" s="271"/>
      <c r="H12" s="272"/>
      <c r="I12" s="269"/>
      <c r="J12" s="273"/>
      <c r="K12" s="378"/>
      <c r="L12" s="379"/>
      <c r="M12" s="396"/>
      <c r="N12" s="396"/>
      <c r="O12" s="396"/>
    </row>
    <row r="13" spans="1:16" ht="15" customHeight="1" x14ac:dyDescent="0.3">
      <c r="A13" s="118" t="s">
        <v>393</v>
      </c>
      <c r="B13" s="166">
        <v>41061</v>
      </c>
      <c r="C13" s="118" t="s">
        <v>419</v>
      </c>
      <c r="D13" s="20"/>
      <c r="E13" s="295">
        <v>45</v>
      </c>
      <c r="F13" s="295">
        <f>E13*1.2</f>
        <v>54</v>
      </c>
      <c r="G13" s="159">
        <v>100152</v>
      </c>
      <c r="H13" s="224">
        <v>54</v>
      </c>
      <c r="I13" s="225"/>
      <c r="J13" s="226"/>
      <c r="K13" s="391">
        <v>54</v>
      </c>
      <c r="L13" s="392">
        <v>43.2</v>
      </c>
      <c r="M13" s="408">
        <v>0</v>
      </c>
      <c r="N13" s="409">
        <v>43.2</v>
      </c>
      <c r="O13" s="416">
        <f>SUM(K13-L13)</f>
        <v>10.799999999999997</v>
      </c>
    </row>
    <row r="14" spans="1:16" ht="6" customHeight="1" x14ac:dyDescent="0.3">
      <c r="A14" s="267"/>
      <c r="B14" s="268"/>
      <c r="C14" s="267"/>
      <c r="D14" s="267"/>
      <c r="E14" s="269"/>
      <c r="F14" s="269"/>
      <c r="G14" s="271"/>
      <c r="H14" s="290"/>
      <c r="I14" s="277"/>
      <c r="J14" s="278"/>
      <c r="K14" s="380"/>
      <c r="L14" s="381"/>
      <c r="M14" s="400"/>
      <c r="N14" s="400"/>
      <c r="O14" s="400"/>
    </row>
    <row r="15" spans="1:16" ht="15" customHeight="1" x14ac:dyDescent="0.3">
      <c r="A15" s="20" t="s">
        <v>328</v>
      </c>
      <c r="B15" s="142">
        <v>41091</v>
      </c>
      <c r="C15" s="20" t="s">
        <v>363</v>
      </c>
      <c r="D15" s="20" t="s">
        <v>421</v>
      </c>
      <c r="E15" s="101">
        <v>5000</v>
      </c>
      <c r="F15" s="101">
        <f>E15*1.2</f>
        <v>6000</v>
      </c>
      <c r="G15" s="159">
        <v>100155</v>
      </c>
      <c r="H15" s="223">
        <v>3000</v>
      </c>
      <c r="I15" s="225">
        <v>1500</v>
      </c>
      <c r="J15" s="226">
        <v>1500</v>
      </c>
      <c r="K15" s="393">
        <f>F15</f>
        <v>6000</v>
      </c>
      <c r="L15" s="394">
        <v>0</v>
      </c>
      <c r="M15" s="410">
        <v>0</v>
      </c>
      <c r="N15" s="411">
        <v>0</v>
      </c>
      <c r="O15" s="417">
        <v>3000</v>
      </c>
    </row>
    <row r="16" spans="1:16" ht="15" customHeight="1" x14ac:dyDescent="0.3">
      <c r="A16" s="20" t="s">
        <v>428</v>
      </c>
      <c r="B16" s="142">
        <v>41100</v>
      </c>
      <c r="C16" s="20" t="s">
        <v>429</v>
      </c>
      <c r="D16" s="20" t="s">
        <v>482</v>
      </c>
      <c r="E16" s="101">
        <v>600</v>
      </c>
      <c r="F16" s="101">
        <f>E16*1.2</f>
        <v>720</v>
      </c>
      <c r="G16" s="159">
        <v>100159</v>
      </c>
      <c r="H16" s="223">
        <v>360</v>
      </c>
      <c r="I16" s="225">
        <v>360</v>
      </c>
      <c r="J16" s="226"/>
      <c r="K16" s="384">
        <f>F16</f>
        <v>720</v>
      </c>
      <c r="L16" s="383">
        <v>576</v>
      </c>
      <c r="M16" s="426">
        <v>288</v>
      </c>
      <c r="N16" s="405">
        <v>288</v>
      </c>
      <c r="O16" s="414">
        <f>SUM(I16-N16)</f>
        <v>72</v>
      </c>
    </row>
    <row r="17" spans="1:15" ht="15" customHeight="1" x14ac:dyDescent="0.3">
      <c r="A17" s="118" t="s">
        <v>442</v>
      </c>
      <c r="B17" s="166">
        <v>41101</v>
      </c>
      <c r="C17" s="118" t="s">
        <v>443</v>
      </c>
      <c r="D17" s="20" t="s">
        <v>484</v>
      </c>
      <c r="E17" s="160">
        <v>1800</v>
      </c>
      <c r="F17" s="101">
        <f>E17*1.2</f>
        <v>2160</v>
      </c>
      <c r="G17" s="159">
        <v>100169</v>
      </c>
      <c r="H17" s="223">
        <v>864</v>
      </c>
      <c r="I17" s="225">
        <v>1296</v>
      </c>
      <c r="J17" s="226"/>
      <c r="K17" s="384">
        <f>F17</f>
        <v>2160</v>
      </c>
      <c r="L17" s="383">
        <v>2011.2</v>
      </c>
      <c r="M17" s="426">
        <v>804.48</v>
      </c>
      <c r="N17" s="405">
        <v>1206.72</v>
      </c>
      <c r="O17" s="414">
        <f>SUM(I17-N17)</f>
        <v>89.279999999999973</v>
      </c>
    </row>
    <row r="18" spans="1:15" ht="15" customHeight="1" x14ac:dyDescent="0.3">
      <c r="A18" s="20" t="s">
        <v>82</v>
      </c>
      <c r="B18" s="142">
        <v>41108</v>
      </c>
      <c r="C18" s="20" t="s">
        <v>172</v>
      </c>
      <c r="D18" s="20" t="s">
        <v>485</v>
      </c>
      <c r="E18" s="101">
        <v>995</v>
      </c>
      <c r="F18" s="101">
        <f>E18*1.2</f>
        <v>1194</v>
      </c>
      <c r="G18" s="159">
        <v>100171</v>
      </c>
      <c r="H18" s="223">
        <v>398</v>
      </c>
      <c r="I18" s="225">
        <v>398</v>
      </c>
      <c r="J18" s="226">
        <v>398</v>
      </c>
      <c r="K18" s="395">
        <f>F18</f>
        <v>1194</v>
      </c>
      <c r="L18" s="390">
        <v>955.2</v>
      </c>
      <c r="M18" s="428">
        <v>318.39999999999998</v>
      </c>
      <c r="N18" s="407">
        <v>636.79999999999995</v>
      </c>
      <c r="O18" s="415">
        <v>159.19999999999999</v>
      </c>
    </row>
    <row r="19" spans="1:15" ht="6" customHeight="1" x14ac:dyDescent="0.3">
      <c r="A19" s="267"/>
      <c r="B19" s="268"/>
      <c r="C19" s="267"/>
      <c r="D19" s="267"/>
      <c r="E19" s="269"/>
      <c r="F19" s="269"/>
      <c r="G19" s="271"/>
      <c r="H19" s="290"/>
      <c r="I19" s="277"/>
      <c r="J19" s="278"/>
      <c r="K19" s="380"/>
      <c r="L19" s="381"/>
      <c r="M19" s="400"/>
      <c r="N19" s="400"/>
      <c r="O19" s="400"/>
    </row>
    <row r="20" spans="1:15" ht="15" customHeight="1" x14ac:dyDescent="0.3">
      <c r="A20" s="118" t="s">
        <v>454</v>
      </c>
      <c r="B20" s="166">
        <v>41140</v>
      </c>
      <c r="C20" s="118" t="s">
        <v>455</v>
      </c>
      <c r="D20" s="20" t="s">
        <v>486</v>
      </c>
      <c r="E20" s="101">
        <v>2795</v>
      </c>
      <c r="F20" s="101">
        <f>E20*1.2</f>
        <v>3354</v>
      </c>
      <c r="G20" s="159">
        <v>100176</v>
      </c>
      <c r="H20" s="223">
        <v>1341.6</v>
      </c>
      <c r="I20" s="225">
        <v>2012.4</v>
      </c>
      <c r="J20" s="226"/>
      <c r="K20" s="393">
        <f>F20</f>
        <v>3354</v>
      </c>
      <c r="L20" s="394">
        <v>2551.1999999999998</v>
      </c>
      <c r="M20" s="429">
        <v>1020.48</v>
      </c>
      <c r="N20" s="411">
        <v>1530.72</v>
      </c>
      <c r="O20" s="417">
        <f>SUM(I20-N20)</f>
        <v>481.68000000000006</v>
      </c>
    </row>
    <row r="21" spans="1:15" ht="15" customHeight="1" x14ac:dyDescent="0.3">
      <c r="A21" s="118" t="s">
        <v>410</v>
      </c>
      <c r="B21" s="166">
        <v>41140</v>
      </c>
      <c r="C21" s="118" t="s">
        <v>411</v>
      </c>
      <c r="D21" s="20"/>
      <c r="E21" s="160">
        <v>120</v>
      </c>
      <c r="F21" s="101">
        <f>E21*1.2</f>
        <v>144</v>
      </c>
      <c r="G21" s="159">
        <v>100177</v>
      </c>
      <c r="H21" s="224"/>
      <c r="I21" s="225"/>
      <c r="J21" s="226"/>
      <c r="K21" s="384">
        <f>F21</f>
        <v>144</v>
      </c>
      <c r="L21" s="383">
        <v>96</v>
      </c>
      <c r="M21" s="404">
        <v>0</v>
      </c>
      <c r="N21" s="405">
        <v>0</v>
      </c>
      <c r="O21" s="414">
        <v>48</v>
      </c>
    </row>
    <row r="22" spans="1:15" ht="15" customHeight="1" x14ac:dyDescent="0.3">
      <c r="A22" s="118" t="s">
        <v>197</v>
      </c>
      <c r="B22" s="166">
        <v>41146</v>
      </c>
      <c r="C22" s="118" t="s">
        <v>198</v>
      </c>
      <c r="D22" s="20" t="s">
        <v>488</v>
      </c>
      <c r="E22" s="357">
        <v>300</v>
      </c>
      <c r="F22" s="101">
        <f>E22*1.2</f>
        <v>360</v>
      </c>
      <c r="G22" s="159">
        <v>100178</v>
      </c>
      <c r="H22" s="224">
        <v>360</v>
      </c>
      <c r="I22" s="225"/>
      <c r="J22" s="226"/>
      <c r="K22" s="395">
        <f>F22</f>
        <v>360</v>
      </c>
      <c r="L22" s="390">
        <v>288</v>
      </c>
      <c r="M22" s="406">
        <v>0</v>
      </c>
      <c r="N22" s="407">
        <v>0</v>
      </c>
      <c r="O22" s="415">
        <v>72</v>
      </c>
    </row>
    <row r="23" spans="1:15" ht="6" customHeight="1" x14ac:dyDescent="0.3">
      <c r="A23" s="267"/>
      <c r="B23" s="268"/>
      <c r="C23" s="267"/>
      <c r="D23" s="267"/>
      <c r="E23" s="269"/>
      <c r="F23" s="269"/>
      <c r="G23" s="271"/>
      <c r="H23" s="290"/>
      <c r="I23" s="277"/>
      <c r="J23" s="278"/>
      <c r="K23" s="380"/>
      <c r="L23" s="381"/>
      <c r="M23" s="400"/>
      <c r="N23" s="400"/>
      <c r="O23" s="400"/>
    </row>
    <row r="24" spans="1:15" ht="15" customHeight="1" x14ac:dyDescent="0.3">
      <c r="A24" s="430" t="s">
        <v>461</v>
      </c>
      <c r="B24" s="431">
        <v>41164</v>
      </c>
      <c r="C24" s="430" t="s">
        <v>462</v>
      </c>
      <c r="D24" s="430" t="s">
        <v>487</v>
      </c>
      <c r="E24" s="432">
        <v>1695</v>
      </c>
      <c r="F24" s="432">
        <f>E24*1.2</f>
        <v>2034</v>
      </c>
      <c r="G24" s="433">
        <v>100180</v>
      </c>
      <c r="H24" s="434">
        <v>813.6</v>
      </c>
      <c r="I24" s="435">
        <v>1220.4000000000001</v>
      </c>
      <c r="J24" s="436"/>
      <c r="K24" s="391">
        <f>F24</f>
        <v>2034</v>
      </c>
      <c r="L24" s="392">
        <v>1525.5</v>
      </c>
      <c r="M24" s="437">
        <v>610.20000000000005</v>
      </c>
      <c r="N24" s="438">
        <v>915.3</v>
      </c>
      <c r="O24" s="439">
        <v>508.5</v>
      </c>
    </row>
    <row r="25" spans="1:15" s="18" customFormat="1" ht="19.5" customHeight="1" x14ac:dyDescent="0.3">
      <c r="A25" s="84"/>
      <c r="B25" s="83"/>
      <c r="C25" s="84"/>
      <c r="D25" s="85"/>
      <c r="E25" s="86"/>
      <c r="F25" s="86"/>
      <c r="G25" s="83"/>
    </row>
    <row r="26" spans="1:15" ht="21" x14ac:dyDescent="0.3">
      <c r="A26" s="15" t="s">
        <v>475</v>
      </c>
      <c r="M26" s="720" t="s">
        <v>489</v>
      </c>
      <c r="N26" s="720"/>
      <c r="O26" s="19">
        <f>SUM(O3:O24)</f>
        <v>7697.13</v>
      </c>
    </row>
    <row r="27" spans="1:15" x14ac:dyDescent="0.3">
      <c r="A27" s="15" t="s">
        <v>472</v>
      </c>
    </row>
  </sheetData>
  <mergeCells count="3">
    <mergeCell ref="M26:N26"/>
    <mergeCell ref="A4:L4"/>
    <mergeCell ref="A2:O2"/>
  </mergeCells>
  <pageMargins left="0.25" right="0.25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Cashflow 20..</vt:lpstr>
      <vt:lpstr>Sales 20..</vt:lpstr>
      <vt:lpstr>Sales 2012</vt:lpstr>
      <vt:lpstr>Sales 2011-07 onwards</vt:lpstr>
      <vt:lpstr>Sales 2010-09 to 2011-06</vt:lpstr>
      <vt:lpstr>Referres</vt:lpstr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Webboutiques</dc:creator>
  <cp:lastModifiedBy>Cliff</cp:lastModifiedBy>
  <cp:lastPrinted>2019-03-28T21:55:34Z</cp:lastPrinted>
  <dcterms:created xsi:type="dcterms:W3CDTF">2010-10-05T09:18:09Z</dcterms:created>
  <dcterms:modified xsi:type="dcterms:W3CDTF">2019-11-29T13:54:47Z</dcterms:modified>
</cp:coreProperties>
</file>